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ll\избори 46 НС 2021\Приложения\"/>
    </mc:Choice>
  </mc:AlternateContent>
  <bookViews>
    <workbookView xWindow="0" yWindow="0" windowWidth="20490" windowHeight="7620" tabRatio="708"/>
  </bookViews>
  <sheets>
    <sheet name="Шабла" sheetId="8" r:id="rId1"/>
  </sheets>
  <calcPr calcId="162913"/>
</workbook>
</file>

<file path=xl/calcChain.xml><?xml version="1.0" encoding="utf-8"?>
<calcChain xmlns="http://schemas.openxmlformats.org/spreadsheetml/2006/main">
  <c r="H13" i="8" l="1"/>
  <c r="D13" i="8"/>
  <c r="G12" i="8"/>
  <c r="F12" i="8"/>
  <c r="I12" i="8" s="1"/>
  <c r="E12" i="8"/>
  <c r="B12" i="8"/>
  <c r="F11" i="8"/>
  <c r="G11" i="8" s="1"/>
  <c r="B11" i="8"/>
  <c r="E11" i="8" s="1"/>
  <c r="G10" i="8"/>
  <c r="F10" i="8"/>
  <c r="I10" i="8" s="1"/>
  <c r="B10" i="8"/>
  <c r="C10" i="8" s="1"/>
  <c r="G9" i="8"/>
  <c r="F9" i="8"/>
  <c r="I9" i="8" s="1"/>
  <c r="B9" i="8"/>
  <c r="C9" i="8" s="1"/>
  <c r="G8" i="8"/>
  <c r="F8" i="8"/>
  <c r="I8" i="8" s="1"/>
  <c r="B8" i="8"/>
  <c r="C8" i="8" s="1"/>
  <c r="G7" i="8"/>
  <c r="F7" i="8"/>
  <c r="I7" i="8" s="1"/>
  <c r="B7" i="8"/>
  <c r="C7" i="8" s="1"/>
  <c r="C13" i="8" l="1"/>
  <c r="G13" i="8"/>
  <c r="E7" i="8"/>
  <c r="E8" i="8"/>
  <c r="E9" i="8"/>
  <c r="E10" i="8"/>
  <c r="I11" i="8"/>
  <c r="I13" i="8" s="1"/>
  <c r="B13" i="8"/>
  <c r="F13" i="8"/>
  <c r="E13" i="8" l="1"/>
  <c r="I4" i="8" l="1"/>
</calcChain>
</file>

<file path=xl/sharedStrings.xml><?xml version="1.0" encoding="utf-8"?>
<sst xmlns="http://schemas.openxmlformats.org/spreadsheetml/2006/main" count="23" uniqueCount="19">
  <si>
    <t>Членове на СИК</t>
  </si>
  <si>
    <t>В т.ч. ръководство</t>
  </si>
  <si>
    <t>ГЕРБ</t>
  </si>
  <si>
    <t>БСП</t>
  </si>
  <si>
    <t>ДПС</t>
  </si>
  <si>
    <t>СИК 7 члена</t>
  </si>
  <si>
    <t>Общо:</t>
  </si>
  <si>
    <t>Цяла част</t>
  </si>
  <si>
    <t>Остатък</t>
  </si>
  <si>
    <t>Общо</t>
  </si>
  <si>
    <t>Допълн.</t>
  </si>
  <si>
    <t>ПП</t>
  </si>
  <si>
    <t>Общо членове на СИК</t>
  </si>
  <si>
    <t>Шабла</t>
  </si>
  <si>
    <t>СИК 9 члена</t>
  </si>
  <si>
    <t>ДБО</t>
  </si>
  <si>
    <t>ИТН</t>
  </si>
  <si>
    <t>ИСМВ</t>
  </si>
  <si>
    <t>Приложение № 1 към Решение №22-НС от 28.05.2021 год. на РИК Добрич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</si>
</sst>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8" xfId="0" applyFont="1" applyBorder="1"/>
    <xf numFmtId="0" fontId="0" fillId="0" borderId="1" xfId="0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2" fillId="0" borderId="16" xfId="0" applyFont="1" applyBorder="1"/>
    <xf numFmtId="164" fontId="0" fillId="0" borderId="1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" fillId="0" borderId="0" xfId="0" applyFont="1"/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4" fillId="0" borderId="15" xfId="0" applyFont="1" applyBorder="1" applyAlignment="1">
      <alignment horizontal="right"/>
    </xf>
    <xf numFmtId="0" fontId="1" fillId="0" borderId="9" xfId="0" applyFont="1" applyBorder="1" applyAlignment="1">
      <alignment horizontal="center" vertical="center"/>
    </xf>
    <xf numFmtId="1" fontId="1" fillId="0" borderId="9" xfId="0" applyNumberFormat="1" applyFont="1" applyBorder="1" applyAlignment="1">
      <alignment horizontal="center" vertical="center"/>
    </xf>
  </cellXfs>
  <cellStyles count="1"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3"/>
  <sheetViews>
    <sheetView tabSelected="1" workbookViewId="0">
      <selection activeCell="A13" sqref="A13:I13"/>
    </sheetView>
  </sheetViews>
  <sheetFormatPr defaultRowHeight="15" x14ac:dyDescent="0.25"/>
  <cols>
    <col min="2" max="2" width="9.42578125" customWidth="1"/>
    <col min="3" max="3" width="12.85546875" customWidth="1"/>
    <col min="4" max="4" width="8.42578125" customWidth="1"/>
    <col min="5" max="5" width="12" customWidth="1"/>
    <col min="6" max="6" width="10.85546875" customWidth="1"/>
    <col min="7" max="7" width="10.7109375" customWidth="1"/>
    <col min="8" max="8" width="14" customWidth="1"/>
    <col min="9" max="9" width="7.7109375" customWidth="1"/>
  </cols>
  <sheetData>
    <row r="2" spans="1:9" x14ac:dyDescent="0.25">
      <c r="B2" s="20" t="s">
        <v>18</v>
      </c>
    </row>
    <row r="3" spans="1:9" ht="15.75" thickBot="1" x14ac:dyDescent="0.3"/>
    <row r="4" spans="1:9" ht="15.75" thickBot="1" x14ac:dyDescent="0.3">
      <c r="A4" s="21" t="s">
        <v>13</v>
      </c>
      <c r="B4" s="22"/>
      <c r="C4" s="23" t="s">
        <v>5</v>
      </c>
      <c r="D4" s="24">
        <v>12</v>
      </c>
      <c r="E4" s="23" t="s">
        <v>14</v>
      </c>
      <c r="F4" s="24">
        <v>4</v>
      </c>
      <c r="G4" s="25" t="s">
        <v>12</v>
      </c>
      <c r="H4" s="26"/>
      <c r="I4" s="24">
        <f>7*D4+9*F4</f>
        <v>120</v>
      </c>
    </row>
    <row r="5" spans="1:9" ht="15" customHeight="1" x14ac:dyDescent="0.25">
      <c r="A5" s="15" t="s">
        <v>11</v>
      </c>
      <c r="B5" s="17" t="s">
        <v>0</v>
      </c>
      <c r="C5" s="18"/>
      <c r="D5" s="19"/>
      <c r="E5" s="11"/>
      <c r="F5" s="17" t="s">
        <v>1</v>
      </c>
      <c r="G5" s="18"/>
      <c r="H5" s="19"/>
      <c r="I5" s="11"/>
    </row>
    <row r="6" spans="1:9" ht="21.75" customHeight="1" thickBot="1" x14ac:dyDescent="0.3">
      <c r="A6" s="16"/>
      <c r="B6" s="5" t="s">
        <v>7</v>
      </c>
      <c r="C6" s="6" t="s">
        <v>8</v>
      </c>
      <c r="D6" s="6" t="s">
        <v>10</v>
      </c>
      <c r="E6" s="7" t="s">
        <v>9</v>
      </c>
      <c r="F6" s="5" t="s">
        <v>7</v>
      </c>
      <c r="G6" s="6" t="s">
        <v>8</v>
      </c>
      <c r="H6" s="6" t="s">
        <v>10</v>
      </c>
      <c r="I6" s="7" t="s">
        <v>9</v>
      </c>
    </row>
    <row r="7" spans="1:9" ht="15.75" x14ac:dyDescent="0.25">
      <c r="A7" s="9" t="s">
        <v>2</v>
      </c>
      <c r="B7" s="12">
        <f>INT((75*7*F4)/199+(75*4*D4)/169)</f>
        <v>31</v>
      </c>
      <c r="C7" s="10">
        <f>(((75*7*F$4)/199)+((75*4*D$4)/169))-B7</f>
        <v>0.85453896702447096</v>
      </c>
      <c r="D7" s="2">
        <v>1</v>
      </c>
      <c r="E7" s="14">
        <f>B7+D7</f>
        <v>32</v>
      </c>
      <c r="F7" s="12">
        <f>INT((75*3*($D$4+$F$4))/240)</f>
        <v>15</v>
      </c>
      <c r="G7" s="10">
        <f>(((75*3*($D$4+$F$4))/240))-F7</f>
        <v>0</v>
      </c>
      <c r="H7" s="2"/>
      <c r="I7" s="4">
        <f>F7+H7</f>
        <v>15</v>
      </c>
    </row>
    <row r="8" spans="1:9" ht="15.75" x14ac:dyDescent="0.25">
      <c r="A8" s="1" t="s">
        <v>16</v>
      </c>
      <c r="B8" s="12">
        <f>INT((51*7*F4)/199+(51*4*D4)/169)</f>
        <v>21</v>
      </c>
      <c r="C8" s="10">
        <f>(((51*7*F$4)/199)+((51*4*D$4)/169))-B8</f>
        <v>0.6610864975766404</v>
      </c>
      <c r="D8" s="2">
        <v>1</v>
      </c>
      <c r="E8" s="14">
        <f t="shared" ref="E8:E12" si="0">B8+D8</f>
        <v>22</v>
      </c>
      <c r="F8" s="12">
        <f>INT((51*3*($D$4+$F$4))/240)</f>
        <v>10</v>
      </c>
      <c r="G8" s="10">
        <f>(((51*3*($D$4+$F$4))/240))-F8</f>
        <v>0.19999999999999929</v>
      </c>
      <c r="H8" s="2"/>
      <c r="I8" s="3">
        <f t="shared" ref="I8:I12" si="1">F8+H8</f>
        <v>10</v>
      </c>
    </row>
    <row r="9" spans="1:9" ht="15.75" x14ac:dyDescent="0.25">
      <c r="A9" s="1" t="s">
        <v>3</v>
      </c>
      <c r="B9" s="13">
        <f>INT((43*7*F4)/199+(43*4*D4)/169)</f>
        <v>18</v>
      </c>
      <c r="C9" s="10">
        <f>(((43*7*F$4)/199)+((43*4*D$4)/169))-B9</f>
        <v>0.26326900776069806</v>
      </c>
      <c r="D9" s="2"/>
      <c r="E9" s="14">
        <f t="shared" si="0"/>
        <v>18</v>
      </c>
      <c r="F9" s="12">
        <f>INT((43*3*($D$4+$F$4))/240)</f>
        <v>8</v>
      </c>
      <c r="G9" s="10">
        <f>(((43*3*($D$4+$F$4))/240))-F9</f>
        <v>0.59999999999999964</v>
      </c>
      <c r="H9" s="2">
        <v>1</v>
      </c>
      <c r="I9" s="3">
        <f t="shared" si="1"/>
        <v>9</v>
      </c>
    </row>
    <row r="10" spans="1:9" ht="15.75" x14ac:dyDescent="0.25">
      <c r="A10" s="1" t="s">
        <v>4</v>
      </c>
      <c r="B10" s="13">
        <f>INT(((30*7*F4)/199)+D4)</f>
        <v>16</v>
      </c>
      <c r="C10" s="10">
        <f>(((30*7*F$4)/199)+D$4)-B10</f>
        <v>0.22110552763819058</v>
      </c>
      <c r="D10" s="2"/>
      <c r="E10" s="14">
        <f t="shared" si="0"/>
        <v>16</v>
      </c>
      <c r="F10" s="12">
        <f>INT((30*3*($D$4+$F$4))/240)</f>
        <v>6</v>
      </c>
      <c r="G10" s="10">
        <f>(((30*3*($D$4+$F$4))/240))-F10</f>
        <v>0</v>
      </c>
      <c r="H10" s="2"/>
      <c r="I10" s="3">
        <f t="shared" si="1"/>
        <v>6</v>
      </c>
    </row>
    <row r="11" spans="1:9" ht="15.75" x14ac:dyDescent="0.25">
      <c r="A11" s="1" t="s">
        <v>15</v>
      </c>
      <c r="B11" s="13">
        <f>D4+F4</f>
        <v>16</v>
      </c>
      <c r="C11" s="10"/>
      <c r="D11" s="2"/>
      <c r="E11" s="14">
        <f t="shared" si="0"/>
        <v>16</v>
      </c>
      <c r="F11" s="12">
        <f>INT((27*3*($D$4+$F$4))/240)</f>
        <v>5</v>
      </c>
      <c r="G11" s="10">
        <f>(((27*3*($D$4+$F$4))/240))-F11</f>
        <v>0.40000000000000036</v>
      </c>
      <c r="H11" s="2"/>
      <c r="I11" s="3">
        <f t="shared" si="1"/>
        <v>5</v>
      </c>
    </row>
    <row r="12" spans="1:9" ht="15.75" x14ac:dyDescent="0.25">
      <c r="A12" s="1" t="s">
        <v>17</v>
      </c>
      <c r="B12" s="13">
        <f>F4+D4</f>
        <v>16</v>
      </c>
      <c r="C12" s="10"/>
      <c r="D12" s="2"/>
      <c r="E12" s="14">
        <f t="shared" si="0"/>
        <v>16</v>
      </c>
      <c r="F12" s="12">
        <f>INT((14*3*($D$4+$F$4))/240)</f>
        <v>2</v>
      </c>
      <c r="G12" s="10">
        <f>(((14*3*($D$4+$F$4))/240))-F12</f>
        <v>0.79999999999999982</v>
      </c>
      <c r="H12" s="2">
        <v>1</v>
      </c>
      <c r="I12" s="3">
        <f t="shared" si="1"/>
        <v>3</v>
      </c>
    </row>
    <row r="13" spans="1:9" ht="16.5" thickBot="1" x14ac:dyDescent="0.3">
      <c r="A13" s="27" t="s">
        <v>6</v>
      </c>
      <c r="B13" s="28">
        <f t="shared" ref="B13:I13" si="2">SUM(B7:B12)</f>
        <v>118</v>
      </c>
      <c r="C13" s="29">
        <f t="shared" si="2"/>
        <v>2</v>
      </c>
      <c r="D13" s="28">
        <f t="shared" si="2"/>
        <v>2</v>
      </c>
      <c r="E13" s="28">
        <f t="shared" si="2"/>
        <v>120</v>
      </c>
      <c r="F13" s="28">
        <f t="shared" si="2"/>
        <v>46</v>
      </c>
      <c r="G13" s="28">
        <f t="shared" si="2"/>
        <v>1.9999999999999991</v>
      </c>
      <c r="H13" s="8">
        <f t="shared" si="2"/>
        <v>2</v>
      </c>
      <c r="I13" s="8">
        <f t="shared" si="2"/>
        <v>48</v>
      </c>
    </row>
  </sheetData>
  <mergeCells count="4">
    <mergeCell ref="G4:H4"/>
    <mergeCell ref="A5:A6"/>
    <mergeCell ref="B5:D5"/>
    <mergeCell ref="F5:H5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Шабла</vt:lpstr>
    </vt:vector>
  </TitlesOfParts>
  <Company>DOMD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Goran Panov</dc:creator>
  <cp:lastModifiedBy>user</cp:lastModifiedBy>
  <cp:lastPrinted>2021-05-28T12:52:58Z</cp:lastPrinted>
  <dcterms:created xsi:type="dcterms:W3CDTF">2012-12-06T06:34:45Z</dcterms:created>
  <dcterms:modified xsi:type="dcterms:W3CDTF">2021-05-28T12:53:17Z</dcterms:modified>
</cp:coreProperties>
</file>