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Добрич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B13" i="1"/>
  <c r="G12" i="1"/>
  <c r="F12" i="1"/>
  <c r="I12" i="1" s="1"/>
  <c r="E12" i="1"/>
  <c r="B12" i="1"/>
  <c r="F11" i="1"/>
  <c r="G11" i="1" s="1"/>
  <c r="C11" i="1"/>
  <c r="B11" i="1"/>
  <c r="E11" i="1" s="1"/>
  <c r="F10" i="1"/>
  <c r="G10" i="1" s="1"/>
  <c r="C10" i="1"/>
  <c r="B10" i="1"/>
  <c r="E10" i="1" s="1"/>
  <c r="F9" i="1"/>
  <c r="G9" i="1" s="1"/>
  <c r="C9" i="1"/>
  <c r="B9" i="1"/>
  <c r="E9" i="1" s="1"/>
  <c r="F8" i="1"/>
  <c r="G8" i="1" s="1"/>
  <c r="C8" i="1"/>
  <c r="B8" i="1"/>
  <c r="E8" i="1" s="1"/>
  <c r="F7" i="1"/>
  <c r="G7" i="1" s="1"/>
  <c r="G13" i="1" s="1"/>
  <c r="C7" i="1"/>
  <c r="C13" i="1" s="1"/>
  <c r="B7" i="1"/>
  <c r="E7" i="1" s="1"/>
  <c r="E13" i="1" s="1"/>
  <c r="I4" i="1"/>
  <c r="I7" i="1" l="1"/>
  <c r="I8" i="1"/>
  <c r="I9" i="1"/>
  <c r="I10" i="1"/>
  <c r="I11" i="1"/>
  <c r="F13" i="1"/>
  <c r="I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<sst xmlns="http://schemas.openxmlformats.org/spreadsheetml/2006/main" count="23" uniqueCount="19">
  <si>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</si>
  <si>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</si>
  <si>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</si>
  <si>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</si>
  <si>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</si>
  <si>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</si>
  <si>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Добрич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</si>
  <si>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</si>
  <si>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</si>
  <si>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</si>
  <si>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</si>
  <si>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</si>
  <si>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</si>
  <si>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</si>
  <si>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</si>
  <si>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</si>
  <si>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</si>
  <si>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</si>
  <si>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Приложение № 1 към Решение №14-ПВР/НС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</si>
</sst>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7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0.42578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7" t="s">
        <v>6</v>
      </c>
      <c r="B4" s="28"/>
      <c r="C4" s="20" t="s">
        <v>5</v>
      </c>
      <c r="D4" s="21">
        <v>7</v>
      </c>
      <c r="E4" s="20" t="s">
        <v>14</v>
      </c>
      <c r="F4" s="21">
        <v>122</v>
      </c>
      <c r="G4" s="29" t="s">
        <v>13</v>
      </c>
      <c r="H4" s="30"/>
      <c r="I4" s="21">
        <f>7*D4+9*F4</f>
        <v>1147</v>
      </c>
      <c r="J4" s="4"/>
    </row>
    <row r="5" spans="1:10" ht="15.75" customHeight="1" x14ac:dyDescent="0.25">
      <c r="A5" s="22" t="s">
        <v>12</v>
      </c>
      <c r="B5" s="24" t="s">
        <v>0</v>
      </c>
      <c r="C5" s="25"/>
      <c r="D5" s="25"/>
      <c r="E5" s="26"/>
      <c r="F5" s="24" t="s">
        <v>1</v>
      </c>
      <c r="G5" s="25"/>
      <c r="H5" s="25"/>
      <c r="I5" s="26"/>
    </row>
    <row r="6" spans="1:10" ht="30.75" thickBot="1" x14ac:dyDescent="0.3">
      <c r="A6" s="23"/>
      <c r="B6" s="7" t="s">
        <v>8</v>
      </c>
      <c r="C6" s="8" t="s">
        <v>9</v>
      </c>
      <c r="D6" s="8" t="s">
        <v>11</v>
      </c>
      <c r="E6" s="9" t="s">
        <v>10</v>
      </c>
      <c r="F6" s="7" t="s">
        <v>8</v>
      </c>
      <c r="G6" s="8" t="s">
        <v>9</v>
      </c>
      <c r="H6" s="8" t="s">
        <v>11</v>
      </c>
      <c r="I6" s="9" t="s">
        <v>10</v>
      </c>
    </row>
    <row r="7" spans="1:10" ht="15.75" x14ac:dyDescent="0.25">
      <c r="A7" s="11" t="s">
        <v>16</v>
      </c>
      <c r="B7" s="15">
        <f>INT((65*3*D4)/128+(65*8*F4)/227)</f>
        <v>290</v>
      </c>
      <c r="C7" s="12">
        <f>(((65*8*F$4)/227)+((65*3*D$4)/128))-B7</f>
        <v>0.13542813876654236</v>
      </c>
      <c r="D7" s="3"/>
      <c r="E7" s="17">
        <f>B7+D7</f>
        <v>290</v>
      </c>
      <c r="F7" s="15">
        <f>INT((65*3*($D$4+$F$4))/240)</f>
        <v>104</v>
      </c>
      <c r="G7" s="12">
        <f>(((65*3*($D$4+$F$4))/240))-F7</f>
        <v>0.8125</v>
      </c>
      <c r="H7" s="3">
        <v>1</v>
      </c>
      <c r="I7" s="6">
        <f>F7+H7</f>
        <v>105</v>
      </c>
    </row>
    <row r="8" spans="1:10" ht="15.75" x14ac:dyDescent="0.25">
      <c r="A8" s="1" t="s">
        <v>2</v>
      </c>
      <c r="B8" s="15">
        <f>INT((63*8*F4)/227+(63*3*D4)/128)</f>
        <v>281</v>
      </c>
      <c r="C8" s="12">
        <f>(((63*8*F$4)/227)+((63*3*D$4)/128))-B8</f>
        <v>0.20818419603523353</v>
      </c>
      <c r="D8" s="3"/>
      <c r="E8" s="17">
        <f t="shared" ref="E8:E12" si="0">B8+D8</f>
        <v>281</v>
      </c>
      <c r="F8" s="15">
        <f>INT((63*3*($D$4+$F$4))/240)</f>
        <v>101</v>
      </c>
      <c r="G8" s="12">
        <f>(((63*3*($D$4+$F$4))/240))-F8</f>
        <v>0.58750000000000568</v>
      </c>
      <c r="H8" s="3"/>
      <c r="I8" s="5">
        <f t="shared" ref="I8:I12" si="1">F8+H8</f>
        <v>101</v>
      </c>
    </row>
    <row r="9" spans="1:10" ht="15.75" customHeight="1" x14ac:dyDescent="0.25">
      <c r="A9" s="1" t="s">
        <v>3</v>
      </c>
      <c r="B9" s="16">
        <f>INT((36*8*F4)/227+D4)</f>
        <v>161</v>
      </c>
      <c r="C9" s="12">
        <f>(((36*8*F$4)/227)+D$4)-B9</f>
        <v>0.78414096916299059</v>
      </c>
      <c r="D9" s="3">
        <v>1</v>
      </c>
      <c r="E9" s="17">
        <f t="shared" si="0"/>
        <v>162</v>
      </c>
      <c r="F9" s="15">
        <f>INT((36*3*($D$4+$F$4))/240)</f>
        <v>58</v>
      </c>
      <c r="G9" s="12">
        <f>(((36*3*($D$4+$F$4))/240))-F9</f>
        <v>4.9999999999997158E-2</v>
      </c>
      <c r="H9" s="3"/>
      <c r="I9" s="5">
        <f t="shared" si="1"/>
        <v>58</v>
      </c>
    </row>
    <row r="10" spans="1:10" ht="15.75" x14ac:dyDescent="0.25">
      <c r="A10" s="1" t="s">
        <v>15</v>
      </c>
      <c r="B10" s="16">
        <f>INT(((34*8*F4)/227)+D4)</f>
        <v>153</v>
      </c>
      <c r="C10" s="12">
        <f>(((34*8*F$4)/227)+D$4)-B10</f>
        <v>0.18502202643171017</v>
      </c>
      <c r="D10" s="3"/>
      <c r="E10" s="17">
        <f t="shared" si="0"/>
        <v>153</v>
      </c>
      <c r="F10" s="15">
        <f>INT((34*3*($D$4+$F$4))/240)</f>
        <v>54</v>
      </c>
      <c r="G10" s="12">
        <f>(((34*3*($D$4+$F$4))/240))-F10</f>
        <v>0.82500000000000284</v>
      </c>
      <c r="H10" s="3">
        <v>1</v>
      </c>
      <c r="I10" s="5">
        <f t="shared" si="1"/>
        <v>55</v>
      </c>
    </row>
    <row r="11" spans="1:10" ht="15.75" x14ac:dyDescent="0.25">
      <c r="A11" s="1" t="s">
        <v>4</v>
      </c>
      <c r="B11" s="16">
        <f>INT(((29*8*F4)/227)+D4)</f>
        <v>131</v>
      </c>
      <c r="C11" s="12">
        <f>(((29*8*F$4)/227)+D$4)-B11</f>
        <v>0.68722466960352335</v>
      </c>
      <c r="D11" s="3">
        <v>1</v>
      </c>
      <c r="E11" s="17">
        <f t="shared" si="0"/>
        <v>132</v>
      </c>
      <c r="F11" s="15">
        <f>INT((29*3*($D$4+$F$4))/240)</f>
        <v>46</v>
      </c>
      <c r="G11" s="12">
        <f>(((29*3*($D$4+$F$4))/240))-F11</f>
        <v>0.76250000000000284</v>
      </c>
      <c r="H11" s="3">
        <v>1</v>
      </c>
      <c r="I11" s="5">
        <f t="shared" si="1"/>
        <v>47</v>
      </c>
    </row>
    <row r="12" spans="1:10" ht="15.75" x14ac:dyDescent="0.25">
      <c r="A12" s="1" t="s">
        <v>17</v>
      </c>
      <c r="B12" s="16">
        <f>F4+D4</f>
        <v>129</v>
      </c>
      <c r="C12" s="12"/>
      <c r="D12" s="3"/>
      <c r="E12" s="17">
        <f t="shared" si="0"/>
        <v>129</v>
      </c>
      <c r="F12" s="15">
        <f>INT((13*3*($D$4+$F$4))/240)</f>
        <v>20</v>
      </c>
      <c r="G12" s="12">
        <f>(((13*3*($D$4+$F$4))/240))-F12</f>
        <v>0.96249999999999858</v>
      </c>
      <c r="H12" s="3">
        <v>1</v>
      </c>
      <c r="I12" s="5">
        <f t="shared" si="1"/>
        <v>21</v>
      </c>
    </row>
    <row r="13" spans="1:10" ht="16.5" thickBot="1" x14ac:dyDescent="0.3">
      <c r="A13" s="19" t="s">
        <v>7</v>
      </c>
      <c r="B13" s="2">
        <f t="shared" ref="B13:I13" si="2">SUM(B7:B12)</f>
        <v>1145</v>
      </c>
      <c r="C13" s="14">
        <f t="shared" si="2"/>
        <v>2</v>
      </c>
      <c r="D13" s="2">
        <f t="shared" si="2"/>
        <v>2</v>
      </c>
      <c r="E13" s="2">
        <f t="shared" si="2"/>
        <v>1147</v>
      </c>
      <c r="F13" s="2">
        <f t="shared" si="2"/>
        <v>383</v>
      </c>
      <c r="G13" s="2">
        <f t="shared" si="2"/>
        <v>4.0000000000000071</v>
      </c>
      <c r="H13" s="13">
        <f t="shared" si="2"/>
        <v>4</v>
      </c>
      <c r="I13" s="10">
        <f t="shared" si="2"/>
        <v>387</v>
      </c>
    </row>
    <row r="17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Добрич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2021-10-01T10:29:32Z</dcterms:modified>
</cp:coreProperties>
</file>