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IK-1\РИК 2024 ЕПНС\ПРИЛОЖЕНИЯ\към решения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  <c r="G12" i="1"/>
  <c r="F12" i="1"/>
  <c r="I12" i="1" s="1"/>
  <c r="E12" i="1"/>
  <c r="B12" i="1"/>
  <c r="F11" i="1"/>
  <c r="I11" i="1" s="1"/>
  <c r="B11" i="1"/>
  <c r="E11" i="1" s="1"/>
  <c r="I10" i="1"/>
  <c r="G10" i="1"/>
  <c r="F10" i="1"/>
  <c r="B10" i="1"/>
  <c r="E10" i="1" s="1"/>
  <c r="G9" i="1"/>
  <c r="F9" i="1"/>
  <c r="I9" i="1" s="1"/>
  <c r="E9" i="1"/>
  <c r="B9" i="1"/>
  <c r="C9" i="1" s="1"/>
  <c r="I8" i="1"/>
  <c r="G8" i="1"/>
  <c r="F8" i="1"/>
  <c r="B8" i="1"/>
  <c r="E8" i="1" s="1"/>
  <c r="G7" i="1"/>
  <c r="F7" i="1"/>
  <c r="I7" i="1" s="1"/>
  <c r="I13" i="1" s="1"/>
  <c r="E7" i="1"/>
  <c r="B7" i="1"/>
  <c r="C7" i="1" s="1"/>
  <c r="I4" i="1"/>
  <c r="E13" i="1" l="1"/>
  <c r="B13" i="1"/>
  <c r="F13" i="1"/>
  <c r="C8" i="1"/>
  <c r="C13" i="1" s="1"/>
  <c r="C10" i="1"/>
  <c r="G11" i="1"/>
  <c r="G13" i="1" s="1"/>
</calcChain>
</file>

<file path=xl/sharedStrings.xml><?xml version="1.0" encoding="utf-8"?>
<sst xmlns="http://schemas.openxmlformats.org/spreadsheetml/2006/main" count="23" uniqueCount="19">
  <si>
    <t>Приложение № 1 към Решение № 17-ЕП/НС от 24.04.2024 год. на РИК Добрич</t>
  </si>
  <si>
    <t>Добричка</t>
  </si>
  <si>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</si>
  <si>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</si>
  <si>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</si>
  <si>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</si>
  <si>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</si>
  <si>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</si>
  <si>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</si>
  <si>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</si>
  <si>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</si>
  <si>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</si>
  <si>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</si>
  <si>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</si>
  <si>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„ДВИЖЕНИЕ ЗА ПРАВА И СВОБОДИ“</t>
  </si>
  <si>
    <t>ПП „ВЪЗРАЖДАНЕ“</t>
  </si>
  <si>
    <t>КП „БСП ЗА БЪЛГАРИЯ“</t>
  </si>
  <si>
    <t>ПП „ИМА ТАКЪВ НАРОД“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</si>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</sst>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J16" sqref="J16"/>
    </sheetView>
  </sheetViews>
  <sheetFormatPr defaultRowHeight="15" x14ac:dyDescent="0.25"/>
  <cols>
    <col min="1" max="1" width="62.42578125" bestFit="1" customWidth="1"/>
    <col min="2" max="2" width="10.5703125" customWidth="1"/>
    <col min="3" max="3" width="11.85546875" customWidth="1"/>
    <col min="4" max="4" width="8.7109375" bestFit="1" customWidth="1"/>
    <col min="5" max="5" width="11.85546875" customWidth="1"/>
    <col min="6" max="6" width="6.42578125" customWidth="1"/>
    <col min="7" max="7" width="9.140625" customWidth="1"/>
    <col min="8" max="8" width="12" customWidth="1"/>
    <col min="9" max="9" width="7.42578125" customWidth="1"/>
  </cols>
  <sheetData>
    <row r="2" spans="1:9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</v>
      </c>
      <c r="B4" s="12"/>
      <c r="C4" s="1" t="s">
        <v>2</v>
      </c>
      <c r="D4" s="2">
        <v>50</v>
      </c>
      <c r="E4" s="1" t="s">
        <v>3</v>
      </c>
      <c r="F4" s="2">
        <v>17</v>
      </c>
      <c r="G4" s="13" t="s">
        <v>4</v>
      </c>
      <c r="H4" s="13"/>
      <c r="I4" s="2">
        <f>7*D4+9*F4</f>
        <v>503</v>
      </c>
    </row>
    <row r="5" spans="1:9" x14ac:dyDescent="0.25">
      <c r="A5" s="12" t="s">
        <v>5</v>
      </c>
      <c r="B5" s="14" t="s">
        <v>6</v>
      </c>
      <c r="C5" s="14"/>
      <c r="D5" s="14"/>
      <c r="E5" s="14"/>
      <c r="F5" s="14" t="s">
        <v>7</v>
      </c>
      <c r="G5" s="14"/>
      <c r="H5" s="14"/>
      <c r="I5" s="14"/>
    </row>
    <row r="6" spans="1:9" ht="30" x14ac:dyDescent="0.25">
      <c r="A6" s="12"/>
      <c r="B6" s="3" t="s">
        <v>8</v>
      </c>
      <c r="C6" s="3" t="s">
        <v>9</v>
      </c>
      <c r="D6" s="3" t="s">
        <v>10</v>
      </c>
      <c r="E6" s="3" t="s">
        <v>11</v>
      </c>
      <c r="F6" s="3" t="s">
        <v>8</v>
      </c>
      <c r="G6" s="3" t="s">
        <v>9</v>
      </c>
      <c r="H6" s="3" t="s">
        <v>10</v>
      </c>
      <c r="I6" s="3" t="s">
        <v>11</v>
      </c>
    </row>
    <row r="7" spans="1:9" x14ac:dyDescent="0.25">
      <c r="A7" s="4" t="s">
        <v>12</v>
      </c>
      <c r="B7" s="5">
        <f>INT((69*7*F4)/202+(69*3*D4)/132)</f>
        <v>119</v>
      </c>
      <c r="C7" s="6">
        <f>(((69*7*F$4)/202)+((69*3*D$4)/132))-B7</f>
        <v>5.7605760576052489E-2</v>
      </c>
      <c r="D7" s="7"/>
      <c r="E7" s="8">
        <f>B7+D7</f>
        <v>119</v>
      </c>
      <c r="F7" s="5">
        <f>INT((69*3*($D$4+$F$4))/236)</f>
        <v>58</v>
      </c>
      <c r="G7" s="6">
        <f>(((69*3*($D$4+$F$4))/236))-F7</f>
        <v>0.76694915254237372</v>
      </c>
      <c r="H7" s="7">
        <v>1</v>
      </c>
      <c r="I7" s="2">
        <f>F7+H7</f>
        <v>59</v>
      </c>
    </row>
    <row r="8" spans="1:9" x14ac:dyDescent="0.25">
      <c r="A8" s="4" t="s">
        <v>13</v>
      </c>
      <c r="B8" s="5">
        <f>INT((63*7*F4)/202+(63*3*D4)/132)</f>
        <v>108</v>
      </c>
      <c r="C8" s="6">
        <f>(((63*7*F$4)/202)+((63*3*D$4)/132))-B8</f>
        <v>0.70477047704770257</v>
      </c>
      <c r="D8" s="7">
        <v>1</v>
      </c>
      <c r="E8" s="8">
        <f t="shared" ref="E8:E12" si="0">B8+D8</f>
        <v>109</v>
      </c>
      <c r="F8" s="5">
        <f>INT((63*3*($D$4+$F$4))/236)</f>
        <v>53</v>
      </c>
      <c r="G8" s="6">
        <f>(((63*3*($D$4+$F$4))/236))-F8</f>
        <v>0.65677966101694807</v>
      </c>
      <c r="H8" s="7">
        <v>1</v>
      </c>
      <c r="I8" s="2">
        <f t="shared" ref="I8:I12" si="1">F8+H8</f>
        <v>54</v>
      </c>
    </row>
    <row r="9" spans="1:9" x14ac:dyDescent="0.25">
      <c r="A9" s="4" t="s">
        <v>14</v>
      </c>
      <c r="B9" s="9">
        <f>INT((36*7*F4)/202+D4)</f>
        <v>71</v>
      </c>
      <c r="C9" s="6">
        <f>(((36*7*F$4)/202)+D$4)-B9</f>
        <v>0.20792079207920722</v>
      </c>
      <c r="D9" s="7"/>
      <c r="E9" s="8">
        <f t="shared" si="0"/>
        <v>71</v>
      </c>
      <c r="F9" s="5">
        <f>INT((36*3*($D$4+$F$4))/236)</f>
        <v>30</v>
      </c>
      <c r="G9" s="6">
        <f>(((36*3*($D$4+$F$4))/236))-F9</f>
        <v>0.66101694915254328</v>
      </c>
      <c r="H9" s="7">
        <v>1</v>
      </c>
      <c r="I9" s="2">
        <f t="shared" si="1"/>
        <v>31</v>
      </c>
    </row>
    <row r="10" spans="1:9" x14ac:dyDescent="0.25">
      <c r="A10" s="4" t="s">
        <v>15</v>
      </c>
      <c r="B10" s="9">
        <f>INT(((34*7*F4)/202)+D4)</f>
        <v>70</v>
      </c>
      <c r="C10" s="6">
        <f>(((34*7*F$4)/202)+D$4)-B10</f>
        <v>2.9702970297023512E-2</v>
      </c>
      <c r="D10" s="7"/>
      <c r="E10" s="8">
        <f t="shared" si="0"/>
        <v>70</v>
      </c>
      <c r="F10" s="5">
        <f>INT((34*3*($D$4+$F$4))/236)</f>
        <v>28</v>
      </c>
      <c r="G10" s="6">
        <f>(((34*3*($D$4+$F$4))/236))-F10</f>
        <v>0.95762711864406924</v>
      </c>
      <c r="H10" s="7">
        <v>1</v>
      </c>
      <c r="I10" s="2">
        <f t="shared" si="1"/>
        <v>29</v>
      </c>
    </row>
    <row r="11" spans="1:9" x14ac:dyDescent="0.25">
      <c r="A11" s="4" t="s">
        <v>16</v>
      </c>
      <c r="B11" s="9">
        <f>D4+F4</f>
        <v>67</v>
      </c>
      <c r="C11" s="6"/>
      <c r="D11" s="7"/>
      <c r="E11" s="8">
        <f t="shared" si="0"/>
        <v>67</v>
      </c>
      <c r="F11" s="5">
        <f>INT((23*3*($D$4+$F$4))/236)</f>
        <v>19</v>
      </c>
      <c r="G11" s="6">
        <f>(((23*3*($D$4+$F$4))/236))-F11</f>
        <v>0.58898305084745672</v>
      </c>
      <c r="H11" s="7"/>
      <c r="I11" s="2">
        <f t="shared" si="1"/>
        <v>19</v>
      </c>
    </row>
    <row r="12" spans="1:9" x14ac:dyDescent="0.25">
      <c r="A12" s="4" t="s">
        <v>17</v>
      </c>
      <c r="B12" s="9">
        <f>F4+D4</f>
        <v>67</v>
      </c>
      <c r="C12" s="6"/>
      <c r="D12" s="7"/>
      <c r="E12" s="8">
        <f t="shared" si="0"/>
        <v>67</v>
      </c>
      <c r="F12" s="5">
        <f>INT((11*3*($D$4+$F$4))/236)</f>
        <v>9</v>
      </c>
      <c r="G12" s="6">
        <f>(((11*3*($D$4+$F$4))/236))-F12</f>
        <v>0.36864406779661074</v>
      </c>
      <c r="H12" s="7"/>
      <c r="I12" s="2">
        <f t="shared" si="1"/>
        <v>9</v>
      </c>
    </row>
    <row r="13" spans="1:9" ht="15.75" x14ac:dyDescent="0.25">
      <c r="A13" s="10" t="s">
        <v>18</v>
      </c>
      <c r="B13" s="2">
        <f t="shared" ref="B13:I13" si="2">SUM(B7:B12)</f>
        <v>502</v>
      </c>
      <c r="C13" s="8">
        <f t="shared" si="2"/>
        <v>0.99999999999998579</v>
      </c>
      <c r="D13" s="2">
        <f t="shared" si="2"/>
        <v>1</v>
      </c>
      <c r="E13" s="2">
        <f t="shared" si="2"/>
        <v>503</v>
      </c>
      <c r="F13" s="2">
        <f t="shared" si="2"/>
        <v>197</v>
      </c>
      <c r="G13" s="2">
        <f t="shared" si="2"/>
        <v>4.0000000000000018</v>
      </c>
      <c r="H13" s="2">
        <f t="shared" si="2"/>
        <v>4</v>
      </c>
      <c r="I13" s="2">
        <f t="shared" si="2"/>
        <v>201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2024-04-24T14:24:13Z</cp:lastPrinted>
  <dcterms:created xsi:type="dcterms:W3CDTF">2024-04-24T12:44:04Z</dcterms:created>
  <dcterms:modified xsi:type="dcterms:W3CDTF">2024-04-24T14:36:44Z</dcterms:modified>
</cp:coreProperties>
</file>