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Rik1\РИК 2024\Приложения\"/>
    </mc:Choice>
  </mc:AlternateContent>
  <bookViews>
    <workbookView xWindow="-105" yWindow="-105" windowWidth="21795" windowHeight="12975"/>
  </bookViews>
  <sheets>
    <sheet name="Лист1" sheetId="1" r:id="rId1"/>
  </sheets>
  <calcPr calcId="162913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3" i="1" l="1"/>
  <c r="D13" i="1"/>
  <c r="I12" i="1"/>
  <c r="F12" i="1"/>
  <c r="G12" i="1" s="1"/>
  <c r="E12" i="1"/>
  <c r="C12" i="1"/>
  <c r="B12" i="1"/>
  <c r="F11" i="1"/>
  <c r="I11" i="1" s="1"/>
  <c r="B11" i="1"/>
  <c r="E11" i="1" s="1"/>
  <c r="I10" i="1"/>
  <c r="F10" i="1"/>
  <c r="G10" i="1" s="1"/>
  <c r="E10" i="1"/>
  <c r="C10" i="1"/>
  <c r="B10" i="1"/>
  <c r="F9" i="1"/>
  <c r="I9" i="1" s="1"/>
  <c r="E9" i="1"/>
  <c r="C9" i="1"/>
  <c r="I8" i="1"/>
  <c r="G8" i="1"/>
  <c r="F8" i="1"/>
  <c r="E8" i="1"/>
  <c r="C8" i="1"/>
  <c r="I7" i="1"/>
  <c r="F7" i="1"/>
  <c r="G7" i="1" s="1"/>
  <c r="E7" i="1"/>
  <c r="E13" i="1" s="1"/>
  <c r="C7" i="1"/>
  <c r="I13" i="1" l="1"/>
  <c r="G9" i="1"/>
  <c r="G13" i="1" s="1"/>
  <c r="G11" i="1"/>
  <c r="B13" i="1"/>
  <c r="F13" i="1"/>
  <c r="C11" i="1"/>
  <c r="C13" i="1" s="1"/>
  <c r="I4" i="1"/>
</calcChain>
</file>

<file path=xl/sharedStrings.xml><?xml version="1.0" encoding="utf-8"?>
<sst xmlns="http://schemas.openxmlformats.org/spreadsheetml/2006/main" count="23" uniqueCount="19">
  <si>
    <t>СИК 7 члена</t>
  </si>
  <si>
    <t>СИК 9 члена</t>
  </si>
  <si>
    <t>Общо членове на СИК</t>
  </si>
  <si>
    <t>ПАРТИЯ/КОАЛИЦИЯ</t>
  </si>
  <si>
    <t>Членове на СИК</t>
  </si>
  <si>
    <t>В т.ч. ръководство</t>
  </si>
  <si>
    <t>Цяла част</t>
  </si>
  <si>
    <t>Остатък</t>
  </si>
  <si>
    <t>Допълн.</t>
  </si>
  <si>
    <t>Общо</t>
  </si>
  <si>
    <t>КП „ГЕРБ - СДС“</t>
  </si>
  <si>
    <t>КП „ПРОДЪЛЖАВАМЕ ПРОМЯНАТА ДЕМОКРАТИЧНА БЪЛГАРИЯ“</t>
  </si>
  <si>
    <t>ПП "ВЪЗРАЖДАНЕ"</t>
  </si>
  <si>
    <t>ПП „ДВИЖЕНИЕ ЗА ПРАВА И СВОБОДИ“</t>
  </si>
  <si>
    <t>КП „БСП ЗА БЪЛГАРИЯ“</t>
  </si>
  <si>
    <t>ПП „ИМА ТАКЪВ НАРОД“</t>
  </si>
  <si>
    <t>Общо:</t>
  </si>
  <si>
    <t>Приложение № 1 към Решение № 18-НС от 16.09.2024 год. на РИК Добрич</t>
  </si>
  <si>
    <t>Добричка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</si>
</sst>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1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/>
    <xf numFmtId="0" fontId="3" fillId="0" borderId="1" xfId="0" applyFont="1" applyBorder="1" applyAlignment="1">
      <alignment horizontal="right"/>
    </xf>
  </cellXfs>
  <cellStyles count="1">
    <cellStyle name="Нормален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3"/>
  <sheetViews>
    <sheetView tabSelected="1" workbookViewId="0">
      <selection activeCell="A4" sqref="A4:I13"/>
    </sheetView>
  </sheetViews>
  <sheetFormatPr defaultRowHeight="15" x14ac:dyDescent="0.25"/>
  <cols>
    <col min="1" max="1" width="58.28515625" customWidth="1"/>
    <col min="2" max="2" width="8.42578125" customWidth="1"/>
    <col min="3" max="3" width="12.140625" customWidth="1"/>
    <col min="4" max="4" width="8.42578125" customWidth="1"/>
    <col min="5" max="5" width="12" customWidth="1"/>
    <col min="8" max="8" width="13.5703125" customWidth="1"/>
  </cols>
  <sheetData>
    <row r="2" spans="1:9" ht="15.75" x14ac:dyDescent="0.25">
      <c r="A2" s="8" t="s">
        <v>17</v>
      </c>
      <c r="B2" s="9"/>
      <c r="C2" s="9"/>
      <c r="D2" s="9"/>
      <c r="E2" s="9"/>
      <c r="F2" s="9"/>
      <c r="G2" s="9"/>
      <c r="H2" s="9"/>
      <c r="I2" s="9"/>
    </row>
    <row r="4" spans="1:9" x14ac:dyDescent="0.25">
      <c r="A4" s="10" t="s">
        <v>18</v>
      </c>
      <c r="B4" s="10"/>
      <c r="C4" s="12" t="s">
        <v>0</v>
      </c>
      <c r="D4" s="6">
        <v>49</v>
      </c>
      <c r="E4" s="12" t="s">
        <v>1</v>
      </c>
      <c r="F4" s="6">
        <v>18</v>
      </c>
      <c r="G4" s="13" t="s">
        <v>2</v>
      </c>
      <c r="H4" s="13"/>
      <c r="I4" s="6">
        <f>7*D4+9*F4</f>
        <v>505</v>
      </c>
    </row>
    <row r="5" spans="1:9" ht="15" customHeight="1" x14ac:dyDescent="0.25">
      <c r="A5" s="10" t="s">
        <v>3</v>
      </c>
      <c r="B5" s="11" t="s">
        <v>4</v>
      </c>
      <c r="C5" s="11"/>
      <c r="D5" s="11"/>
      <c r="E5" s="11"/>
      <c r="F5" s="11" t="s">
        <v>5</v>
      </c>
      <c r="G5" s="11"/>
      <c r="H5" s="11"/>
      <c r="I5" s="11"/>
    </row>
    <row r="6" spans="1:9" ht="30" x14ac:dyDescent="0.25">
      <c r="A6" s="10"/>
      <c r="B6" s="7" t="s">
        <v>6</v>
      </c>
      <c r="C6" s="7" t="s">
        <v>7</v>
      </c>
      <c r="D6" s="7" t="s">
        <v>8</v>
      </c>
      <c r="E6" s="7" t="s">
        <v>9</v>
      </c>
      <c r="F6" s="7" t="s">
        <v>6</v>
      </c>
      <c r="G6" s="7" t="s">
        <v>7</v>
      </c>
      <c r="H6" s="7" t="s">
        <v>8</v>
      </c>
      <c r="I6" s="7" t="s">
        <v>9</v>
      </c>
    </row>
    <row r="7" spans="1:9" x14ac:dyDescent="0.25">
      <c r="A7" s="14" t="s">
        <v>10</v>
      </c>
      <c r="B7" s="1">
        <v>142</v>
      </c>
      <c r="C7" s="2">
        <f>(((68*6*F$4)/145)+((68*4*D$4)/145)-B7)</f>
        <v>0.56551724137929682</v>
      </c>
      <c r="D7" s="3"/>
      <c r="E7" s="4">
        <f>B7+D7</f>
        <v>142</v>
      </c>
      <c r="F7" s="1">
        <f>INT($D$4+$F$4)</f>
        <v>67</v>
      </c>
      <c r="G7" s="2">
        <f>($D$4+$F$4)-F7</f>
        <v>0</v>
      </c>
      <c r="H7" s="3"/>
      <c r="I7" s="6">
        <f>F7+H7</f>
        <v>67</v>
      </c>
    </row>
    <row r="8" spans="1:9" x14ac:dyDescent="0.25">
      <c r="A8" s="14" t="s">
        <v>11</v>
      </c>
      <c r="B8" s="1">
        <v>81</v>
      </c>
      <c r="C8" s="2">
        <f>(((39*6*F$4)/145)+((39*4*D$4)/145)-B8)</f>
        <v>0.76551724137931387</v>
      </c>
      <c r="D8" s="3">
        <v>1</v>
      </c>
      <c r="E8" s="4">
        <f t="shared" ref="E8:E12" si="0">B8+D8</f>
        <v>82</v>
      </c>
      <c r="F8" s="1">
        <f>INT((39*2*($D$4+$F$4))/133)</f>
        <v>39</v>
      </c>
      <c r="G8" s="2">
        <f>(((39*2*($D$4+$F$4)/133)))-F8</f>
        <v>0.29323308270677018</v>
      </c>
      <c r="H8" s="3">
        <v>1</v>
      </c>
      <c r="I8" s="6">
        <f t="shared" ref="I8:I12" si="1">F8+H8</f>
        <v>40</v>
      </c>
    </row>
    <row r="9" spans="1:9" x14ac:dyDescent="0.25">
      <c r="A9" s="14" t="s">
        <v>12</v>
      </c>
      <c r="B9" s="1">
        <v>79</v>
      </c>
      <c r="C9" s="2">
        <f>(((38*6*F$4)/145)+((38*4*D$4)/145)-B9)</f>
        <v>0.6689655172413751</v>
      </c>
      <c r="D9" s="3">
        <v>1</v>
      </c>
      <c r="E9" s="4">
        <f t="shared" si="0"/>
        <v>80</v>
      </c>
      <c r="F9" s="1">
        <f>INT((38*2*($D$4+$F$4))/133)</f>
        <v>38</v>
      </c>
      <c r="G9" s="2">
        <f>(((38*2*($D$4+$F$4))/133))-F9</f>
        <v>0.2857142857142847</v>
      </c>
      <c r="H9" s="3"/>
      <c r="I9" s="6">
        <f t="shared" si="1"/>
        <v>38</v>
      </c>
    </row>
    <row r="10" spans="1:9" x14ac:dyDescent="0.25">
      <c r="A10" s="14" t="s">
        <v>13</v>
      </c>
      <c r="B10" s="5">
        <f>F4+D4</f>
        <v>67</v>
      </c>
      <c r="C10" s="2">
        <f t="shared" ref="C10:C12" si="2">(F$4+D$4)-B10</f>
        <v>0</v>
      </c>
      <c r="D10" s="3"/>
      <c r="E10" s="4">
        <f t="shared" si="0"/>
        <v>67</v>
      </c>
      <c r="F10" s="1">
        <f>INT((22*2*($D$4+$F$4))/133)</f>
        <v>22</v>
      </c>
      <c r="G10" s="2">
        <f>(((22*2*($D$4+$F$4))/133))-F10</f>
        <v>0.16541353383458812</v>
      </c>
      <c r="H10" s="3"/>
      <c r="I10" s="6">
        <f t="shared" si="1"/>
        <v>22</v>
      </c>
    </row>
    <row r="11" spans="1:9" x14ac:dyDescent="0.25">
      <c r="A11" s="14" t="s">
        <v>14</v>
      </c>
      <c r="B11" s="5">
        <f>F4+D4</f>
        <v>67</v>
      </c>
      <c r="C11" s="2">
        <f t="shared" si="2"/>
        <v>0</v>
      </c>
      <c r="D11" s="3"/>
      <c r="E11" s="4">
        <f t="shared" si="0"/>
        <v>67</v>
      </c>
      <c r="F11" s="1">
        <f>INT((18*2*($D$4+$F$4))/133)</f>
        <v>18</v>
      </c>
      <c r="G11" s="2">
        <f>(((18*2*($D$4+$F$4))/133))-F11</f>
        <v>0.13533834586466043</v>
      </c>
      <c r="H11" s="3"/>
      <c r="I11" s="6">
        <f t="shared" si="1"/>
        <v>18</v>
      </c>
    </row>
    <row r="12" spans="1:9" x14ac:dyDescent="0.25">
      <c r="A12" s="14" t="s">
        <v>15</v>
      </c>
      <c r="B12" s="5">
        <f>F4+D4</f>
        <v>67</v>
      </c>
      <c r="C12" s="2">
        <f t="shared" si="2"/>
        <v>0</v>
      </c>
      <c r="D12" s="3"/>
      <c r="E12" s="4">
        <f t="shared" si="0"/>
        <v>67</v>
      </c>
      <c r="F12" s="1">
        <f>INT((16*2*($D$4+$F$4))/133)</f>
        <v>16</v>
      </c>
      <c r="G12" s="2">
        <f>(((16*2*($D$4+$F$4))/133))-F12</f>
        <v>0.12030075187970013</v>
      </c>
      <c r="H12" s="3"/>
      <c r="I12" s="6">
        <f t="shared" si="1"/>
        <v>16</v>
      </c>
    </row>
    <row r="13" spans="1:9" ht="15.75" x14ac:dyDescent="0.25">
      <c r="A13" s="15" t="s">
        <v>16</v>
      </c>
      <c r="B13" s="1">
        <f t="shared" ref="B13:I13" si="3">SUM(B7:B12)</f>
        <v>503</v>
      </c>
      <c r="C13" s="1">
        <f t="shared" si="3"/>
        <v>1.9999999999999858</v>
      </c>
      <c r="D13" s="3">
        <f t="shared" si="3"/>
        <v>2</v>
      </c>
      <c r="E13" s="1">
        <f t="shared" si="3"/>
        <v>505</v>
      </c>
      <c r="F13" s="3">
        <f t="shared" si="3"/>
        <v>200</v>
      </c>
      <c r="G13" s="3">
        <f t="shared" si="3"/>
        <v>1.0000000000000036</v>
      </c>
      <c r="H13" s="3">
        <f t="shared" si="3"/>
        <v>1</v>
      </c>
      <c r="I13" s="6">
        <f t="shared" si="3"/>
        <v>201</v>
      </c>
    </row>
  </sheetData>
  <mergeCells count="6">
    <mergeCell ref="A2:I2"/>
    <mergeCell ref="A4:B4"/>
    <mergeCell ref="G4:H4"/>
    <mergeCell ref="A5:A6"/>
    <mergeCell ref="B5:E5"/>
    <mergeCell ref="F5:I5"/>
  </mergeCells>
  <pageMargins left="0.11811023622047245" right="0.11811023622047245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Вилионора Велкова</dc:creator>
  <cp:lastModifiedBy>user</cp:lastModifiedBy>
  <cp:lastPrinted>2024-09-16T14:20:30Z</cp:lastPrinted>
  <dcterms:created xsi:type="dcterms:W3CDTF">2024-09-15T21:56:43Z</dcterms:created>
  <dcterms:modified xsi:type="dcterms:W3CDTF">2024-09-16T14:25:53Z</dcterms:modified>
</cp:coreProperties>
</file>