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Решения\"/>
    </mc:Choice>
  </mc:AlternateContent>
  <bookViews>
    <workbookView xWindow="480" yWindow="60" windowWidth="18195" windowHeight="11565"/>
  </bookViews>
  <sheets>
    <sheet name="Добрич" sheetId="1" r:id="rId1"/>
  </sheets>
  <calcPr calcId="162913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F14" i="1"/>
  <c r="F13" i="1"/>
  <c r="F12" i="1"/>
  <c r="F11" i="1"/>
  <c r="F10" i="1"/>
  <c r="F9" i="1"/>
  <c r="F8" i="1"/>
  <c r="C14" i="1"/>
  <c r="C13" i="1"/>
  <c r="C12" i="1"/>
  <c r="C11" i="1"/>
  <c r="C10" i="1"/>
  <c r="C9" i="1"/>
  <c r="C8" i="1"/>
  <c r="C7" i="1"/>
  <c r="B11" i="1"/>
  <c r="B14" i="1"/>
  <c r="B13" i="1"/>
  <c r="B12" i="1"/>
  <c r="B10" i="1"/>
  <c r="B9" i="1"/>
  <c r="B8" i="1"/>
  <c r="B7" i="1"/>
  <c r="I4" i="1" l="1"/>
  <c r="H15" i="1"/>
  <c r="D15" i="1"/>
  <c r="I14" i="1"/>
  <c r="I13" i="1"/>
  <c r="I12" i="1"/>
  <c r="I11" i="1"/>
  <c r="I10" i="1"/>
  <c r="I9" i="1"/>
  <c r="I8" i="1"/>
  <c r="F7" i="1"/>
  <c r="I7" i="1" s="1"/>
  <c r="E7" i="1"/>
  <c r="I15" i="1" l="1"/>
  <c r="E8" i="1"/>
  <c r="E9" i="1"/>
  <c r="E10" i="1"/>
  <c r="E11" i="1"/>
  <c r="E12" i="1"/>
  <c r="E13" i="1"/>
  <c r="E14" i="1"/>
  <c r="B15" i="1"/>
  <c r="F15" i="1"/>
  <c r="C15" i="1" l="1"/>
  <c r="G15" i="1"/>
  <c r="E15" i="1"/>
</calcChain>
</file>

<file path=xl/sharedStrings.xml><?xml version="1.0" encoding="utf-8"?>
<sst xmlns="http://schemas.openxmlformats.org/spreadsheetml/2006/main" count="25" uniqueCount="21">
  <si>
    <t>Членове на СИК</t>
  </si>
  <si>
    <t>В т.ч. ръководство</t>
  </si>
  <si>
    <t>ГЕРБ</t>
  </si>
  <si>
    <t>БСП</t>
  </si>
  <si>
    <t>ДПС</t>
  </si>
  <si>
    <t>Атака</t>
  </si>
  <si>
    <t>СИК 7 члена</t>
  </si>
  <si>
    <t>Добрич</t>
  </si>
  <si>
    <t>Общо:</t>
  </si>
  <si>
    <t>Цяла част</t>
  </si>
  <si>
    <t>Остатък</t>
  </si>
  <si>
    <t>Общо</t>
  </si>
  <si>
    <t>Допълн.</t>
  </si>
  <si>
    <t>ПП</t>
  </si>
  <si>
    <t>Общо членове на СИК</t>
  </si>
  <si>
    <t>РБ</t>
  </si>
  <si>
    <t>ПФ</t>
  </si>
  <si>
    <t>АБВ</t>
  </si>
  <si>
    <t>СИК 9 члена</t>
  </si>
  <si>
    <t>ББЦ</t>
  </si>
  <si>
    <t>Приложение № 1 към Решение № 16-НС от 10.02.2017 год. на РИК Добрич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</si>
</sst>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2" xfId="0" applyFont="1" applyBorder="1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/>
    <xf numFmtId="0" fontId="2" fillId="0" borderId="19" xfId="0" applyFont="1" applyBorder="1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A3" sqref="A3"/>
    </sheetView>
  </sheetViews>
  <sheetFormatPr defaultRowHeight="15" x14ac:dyDescent="0.25"/>
  <cols>
    <col min="1" max="1" width="6.7109375" customWidth="1"/>
    <col min="2" max="2" width="9.42578125" customWidth="1"/>
    <col min="3" max="3" width="10.5703125" bestFit="1" customWidth="1"/>
    <col min="4" max="4" width="8.5703125" customWidth="1"/>
    <col min="5" max="5" width="12.85546875" customWidth="1"/>
    <col min="6" max="6" width="10.42578125" customWidth="1"/>
    <col min="7" max="7" width="8" customWidth="1"/>
    <col min="8" max="8" width="12.42578125" customWidth="1"/>
    <col min="9" max="9" width="6.42578125" customWidth="1"/>
  </cols>
  <sheetData>
    <row r="2" spans="1:10" x14ac:dyDescent="0.25">
      <c r="A2" t="s">
        <v>20</v>
      </c>
    </row>
    <row r="3" spans="1:10" ht="15.75" thickBot="1" x14ac:dyDescent="0.3"/>
    <row r="4" spans="1:10" ht="22.5" customHeight="1" thickBot="1" x14ac:dyDescent="0.3">
      <c r="A4" s="34" t="s">
        <v>7</v>
      </c>
      <c r="B4" s="35"/>
      <c r="C4" s="14" t="s">
        <v>6</v>
      </c>
      <c r="D4" s="3">
        <v>8</v>
      </c>
      <c r="E4" s="14" t="s">
        <v>18</v>
      </c>
      <c r="F4" s="3">
        <v>121</v>
      </c>
      <c r="G4" s="36" t="s">
        <v>14</v>
      </c>
      <c r="H4" s="37"/>
      <c r="I4" s="3">
        <f>7*D4+9*F4</f>
        <v>1145</v>
      </c>
      <c r="J4" s="8"/>
    </row>
    <row r="5" spans="1:10" ht="15.75" customHeight="1" x14ac:dyDescent="0.25">
      <c r="A5" s="29" t="s">
        <v>13</v>
      </c>
      <c r="B5" s="31" t="s">
        <v>0</v>
      </c>
      <c r="C5" s="32"/>
      <c r="D5" s="32"/>
      <c r="E5" s="33"/>
      <c r="F5" s="31" t="s">
        <v>1</v>
      </c>
      <c r="G5" s="32"/>
      <c r="H5" s="32"/>
      <c r="I5" s="33"/>
    </row>
    <row r="6" spans="1:10" ht="30.75" thickBot="1" x14ac:dyDescent="0.3">
      <c r="A6" s="30"/>
      <c r="B6" s="15" t="s">
        <v>9</v>
      </c>
      <c r="C6" s="16" t="s">
        <v>10</v>
      </c>
      <c r="D6" s="16" t="s">
        <v>12</v>
      </c>
      <c r="E6" s="17" t="s">
        <v>11</v>
      </c>
      <c r="F6" s="15" t="s">
        <v>9</v>
      </c>
      <c r="G6" s="16" t="s">
        <v>10</v>
      </c>
      <c r="H6" s="16" t="s">
        <v>12</v>
      </c>
      <c r="I6" s="17" t="s">
        <v>11</v>
      </c>
    </row>
    <row r="7" spans="1:10" ht="15.75" x14ac:dyDescent="0.25">
      <c r="A7" s="20" t="s">
        <v>2</v>
      </c>
      <c r="B7" s="1">
        <f>INT(I$4*84/227)</f>
        <v>423</v>
      </c>
      <c r="C7" s="24">
        <f>I$4*84/227-B7</f>
        <v>0.700440528634374</v>
      </c>
      <c r="D7" s="12">
        <v>1</v>
      </c>
      <c r="E7" s="25">
        <f>B7+D7</f>
        <v>424</v>
      </c>
      <c r="F7" s="12">
        <f>(D$4+F$4)</f>
        <v>129</v>
      </c>
      <c r="G7" s="12">
        <v>0</v>
      </c>
      <c r="H7" s="12"/>
      <c r="I7" s="13">
        <f>F7+H7</f>
        <v>129</v>
      </c>
    </row>
    <row r="8" spans="1:10" ht="15.75" x14ac:dyDescent="0.25">
      <c r="A8" s="4" t="s">
        <v>3</v>
      </c>
      <c r="B8" s="2">
        <f>INT(I$4*38/227)</f>
        <v>191</v>
      </c>
      <c r="C8" s="22">
        <f>I$4*38/227-B8</f>
        <v>0.67400881057270112</v>
      </c>
      <c r="D8" s="6">
        <v>1</v>
      </c>
      <c r="E8" s="23">
        <f t="shared" ref="E8:E14" si="0">B8+D8</f>
        <v>192</v>
      </c>
      <c r="F8" s="6">
        <f>INT(38*2*(D$4+F$4)/143)</f>
        <v>68</v>
      </c>
      <c r="G8" s="22">
        <f>38*2*(D$4+F$4)/143-F8</f>
        <v>0.55944055944056004</v>
      </c>
      <c r="H8" s="6"/>
      <c r="I8" s="10">
        <f t="shared" ref="I8:I14" si="1">F8+H8</f>
        <v>68</v>
      </c>
    </row>
    <row r="9" spans="1:10" ht="15.75" x14ac:dyDescent="0.25">
      <c r="A9" s="4" t="s">
        <v>4</v>
      </c>
      <c r="B9" s="2">
        <f>INT(I$4*30/227)</f>
        <v>151</v>
      </c>
      <c r="C9" s="22">
        <f>I$4*30/227-B9</f>
        <v>0.32158590308370094</v>
      </c>
      <c r="D9" s="6"/>
      <c r="E9" s="23">
        <f t="shared" si="0"/>
        <v>151</v>
      </c>
      <c r="F9" s="6">
        <f>INT(30*2*(D$4+F$4)/143)</f>
        <v>54</v>
      </c>
      <c r="G9" s="22">
        <f>30*2*(D$4+F$4)/143-F9</f>
        <v>0.12587412587412672</v>
      </c>
      <c r="H9" s="6"/>
      <c r="I9" s="10">
        <f t="shared" si="1"/>
        <v>54</v>
      </c>
    </row>
    <row r="10" spans="1:10" ht="15.75" x14ac:dyDescent="0.25">
      <c r="A10" s="4" t="s">
        <v>5</v>
      </c>
      <c r="B10" s="2">
        <f>INT(I$4*11/227)</f>
        <v>55</v>
      </c>
      <c r="C10" s="22">
        <f>I$4*11/227-B10</f>
        <v>0.48458149779735749</v>
      </c>
      <c r="D10" s="6"/>
      <c r="E10" s="23">
        <f t="shared" si="0"/>
        <v>55</v>
      </c>
      <c r="F10" s="6">
        <f>INT(11*2*(D$4+F$4)/143)</f>
        <v>19</v>
      </c>
      <c r="G10" s="22">
        <f>11*2*(D$4+F$4)/143-F10</f>
        <v>0.8461538461538467</v>
      </c>
      <c r="H10" s="6">
        <v>1</v>
      </c>
      <c r="I10" s="10">
        <f t="shared" si="1"/>
        <v>20</v>
      </c>
    </row>
    <row r="11" spans="1:10" ht="15.75" x14ac:dyDescent="0.25">
      <c r="A11" s="4" t="s">
        <v>15</v>
      </c>
      <c r="B11" s="2">
        <f>INT(I$4*22/227)</f>
        <v>110</v>
      </c>
      <c r="C11" s="22">
        <f>I$4*22/227-B11</f>
        <v>0.96916299559471497</v>
      </c>
      <c r="D11" s="6">
        <v>1</v>
      </c>
      <c r="E11" s="23">
        <f t="shared" si="0"/>
        <v>111</v>
      </c>
      <c r="F11" s="6">
        <f>INT(22*2*(D$4+F$4)/143)</f>
        <v>39</v>
      </c>
      <c r="G11" s="22">
        <f>22*2*(D$4+F$4)/143-F11</f>
        <v>0.6923076923076934</v>
      </c>
      <c r="H11" s="6">
        <v>1</v>
      </c>
      <c r="I11" s="10">
        <f t="shared" si="1"/>
        <v>40</v>
      </c>
    </row>
    <row r="12" spans="1:10" ht="15.75" x14ac:dyDescent="0.25">
      <c r="A12" s="4" t="s">
        <v>16</v>
      </c>
      <c r="B12" s="2">
        <f>INT(I$4*17/227)</f>
        <v>85</v>
      </c>
      <c r="C12" s="22">
        <f>I$4*17/227-B12</f>
        <v>0.74889867841409341</v>
      </c>
      <c r="D12" s="6">
        <v>1</v>
      </c>
      <c r="E12" s="23">
        <f t="shared" si="0"/>
        <v>86</v>
      </c>
      <c r="F12" s="6">
        <f>INT(17*2*(D$4+F$4)/143)</f>
        <v>30</v>
      </c>
      <c r="G12" s="22">
        <f>17*2*(D$4+F$4)/143-F12</f>
        <v>0.67132867132866991</v>
      </c>
      <c r="H12" s="6">
        <v>1</v>
      </c>
      <c r="I12" s="10">
        <f t="shared" si="1"/>
        <v>31</v>
      </c>
    </row>
    <row r="13" spans="1:10" ht="15.75" x14ac:dyDescent="0.25">
      <c r="A13" s="4" t="s">
        <v>19</v>
      </c>
      <c r="B13" s="2">
        <f>INT(I$4*14/227)</f>
        <v>70</v>
      </c>
      <c r="C13" s="22">
        <f>I$4*14/227-B13</f>
        <v>0.616740088105729</v>
      </c>
      <c r="D13" s="6">
        <v>1</v>
      </c>
      <c r="E13" s="23">
        <f t="shared" si="0"/>
        <v>71</v>
      </c>
      <c r="F13" s="6">
        <f>INT(14*2*(D$4+F$4)/143)</f>
        <v>25</v>
      </c>
      <c r="G13" s="22">
        <f>14*2*(D$4+F$4)/143-F13</f>
        <v>0.25874125874126008</v>
      </c>
      <c r="H13" s="6"/>
      <c r="I13" s="10">
        <f t="shared" si="1"/>
        <v>25</v>
      </c>
    </row>
    <row r="14" spans="1:10" ht="16.5" thickBot="1" x14ac:dyDescent="0.3">
      <c r="A14" s="21" t="s">
        <v>17</v>
      </c>
      <c r="B14" s="7">
        <f>INT(I$4*11/227)</f>
        <v>55</v>
      </c>
      <c r="C14" s="26">
        <f>I$4*11/227-B14</f>
        <v>0.48458149779735749</v>
      </c>
      <c r="D14" s="9"/>
      <c r="E14" s="27">
        <f t="shared" si="0"/>
        <v>55</v>
      </c>
      <c r="F14" s="9">
        <f>INT(11*2*(D$4+F$4)/143)</f>
        <v>19</v>
      </c>
      <c r="G14" s="26">
        <f>11*2*(D$4+F$4)/143-F14</f>
        <v>0.8461538461538467</v>
      </c>
      <c r="H14" s="9">
        <v>1</v>
      </c>
      <c r="I14" s="11">
        <f t="shared" si="1"/>
        <v>20</v>
      </c>
    </row>
    <row r="15" spans="1:10" ht="16.5" thickBot="1" x14ac:dyDescent="0.3">
      <c r="A15" s="19" t="s">
        <v>8</v>
      </c>
      <c r="B15" s="5">
        <f t="shared" ref="B15:I15" si="2">SUM(B7:B14)</f>
        <v>1140</v>
      </c>
      <c r="C15" s="5">
        <f t="shared" si="2"/>
        <v>5.0000000000000284</v>
      </c>
      <c r="D15" s="5">
        <f t="shared" si="2"/>
        <v>5</v>
      </c>
      <c r="E15" s="5">
        <f t="shared" si="2"/>
        <v>1145</v>
      </c>
      <c r="F15" s="5">
        <f t="shared" si="2"/>
        <v>383</v>
      </c>
      <c r="G15" s="5">
        <f t="shared" si="2"/>
        <v>4.0000000000000036</v>
      </c>
      <c r="H15" s="28">
        <f t="shared" si="2"/>
        <v>4</v>
      </c>
      <c r="I15" s="18">
        <f t="shared" si="2"/>
        <v>387</v>
      </c>
    </row>
    <row r="19" ht="15" customHeight="1" x14ac:dyDescent="0.25"/>
  </sheetData>
  <mergeCells count="5">
    <mergeCell ref="A5:A6"/>
    <mergeCell ref="B5:E5"/>
    <mergeCell ref="F5:I5"/>
    <mergeCell ref="A4:B4"/>
    <mergeCell ref="G4:H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Добрич</vt:lpstr>
    </vt:vector>
  </TitlesOfParts>
  <Company>DOMD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Panov</dc:creator>
  <cp:lastModifiedBy>user</cp:lastModifiedBy>
  <cp:lastPrinted>2017-02-09T12:47:22Z</cp:lastPrinted>
  <dcterms:created xsi:type="dcterms:W3CDTF">2012-12-06T06:34:45Z</dcterms:created>
  <dcterms:modified xsi:type="dcterms:W3CDTF">2017-02-10T13:18:45Z</dcterms:modified>
</cp:coreProperties>
</file>