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избори 2017\РЕШЕНИЯ  26.03\Приложения към решения\"/>
    </mc:Choice>
  </mc:AlternateContent>
  <bookViews>
    <workbookView xWindow="0" yWindow="0" windowWidth="216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D15" i="1"/>
  <c r="G14" i="1"/>
  <c r="F14" i="1"/>
  <c r="I14" i="1" s="1"/>
  <c r="G13" i="1"/>
  <c r="F13" i="1"/>
  <c r="I13" i="1" s="1"/>
  <c r="G12" i="1"/>
  <c r="F12" i="1"/>
  <c r="I12" i="1" s="1"/>
  <c r="G11" i="1"/>
  <c r="F11" i="1"/>
  <c r="I11" i="1" s="1"/>
  <c r="G10" i="1"/>
  <c r="F10" i="1"/>
  <c r="I10" i="1" s="1"/>
  <c r="G9" i="1"/>
  <c r="F9" i="1"/>
  <c r="I9" i="1" s="1"/>
  <c r="G8" i="1"/>
  <c r="G15" i="1" s="1"/>
  <c r="F8" i="1"/>
  <c r="I8" i="1" s="1"/>
  <c r="F7" i="1"/>
  <c r="I7" i="1" s="1"/>
  <c r="I4" i="1"/>
  <c r="I15" i="1" l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E14" i="1" s="1"/>
  <c r="F15" i="1"/>
  <c r="B7" i="1"/>
  <c r="C9" i="1"/>
  <c r="C11" i="1"/>
  <c r="C13" i="1"/>
  <c r="E7" i="1" l="1"/>
  <c r="E15" i="1" s="1"/>
  <c r="B15" i="1"/>
  <c r="C12" i="1"/>
  <c r="C10" i="1"/>
  <c r="C8" i="1"/>
  <c r="C7" i="1"/>
  <c r="C15" i="1" s="1"/>
  <c r="C14" i="1"/>
</calcChain>
</file>

<file path=xl/sharedStrings.xml><?xml version="1.0" encoding="utf-8"?>
<sst xmlns="http://schemas.openxmlformats.org/spreadsheetml/2006/main" count="25" uniqueCount="21">
  <si>
    <t>Балчик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</si>
  <si>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</si>
  <si>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</si>
  <si>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</si>
  <si>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</si>
  <si>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</si>
  <si>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</si>
  <si>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</si>
  <si>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</si>
  <si>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</si>
  <si>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</si>
  <si>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</si>
  <si>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</si>
  <si>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ДПС</t>
  </si>
  <si>
    <t>Атака</t>
  </si>
  <si>
    <t>РБ</t>
  </si>
  <si>
    <t>ПФ</t>
  </si>
  <si>
    <t>България БЦ</t>
  </si>
  <si>
    <t>АБВ</t>
  </si>
  <si>
    <t>Общо:</t>
  </si>
  <si>
    <t>Приложение № 1 към Решение № 27-НС от 17.02.2017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</si>
</sst>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/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3" xfId="0" applyFont="1" applyBorder="1"/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H14" sqref="H14"/>
    </sheetView>
  </sheetViews>
  <sheetFormatPr defaultRowHeight="15" x14ac:dyDescent="0.25"/>
  <sheetData>
    <row r="2" spans="1:9" x14ac:dyDescent="0.25">
      <c r="A2" t="s">
        <v>20</v>
      </c>
    </row>
    <row r="3" spans="1:9" ht="15.75" thickBot="1" x14ac:dyDescent="0.3"/>
    <row r="4" spans="1:9" ht="15.75" thickBot="1" x14ac:dyDescent="0.3">
      <c r="A4" s="29" t="s">
        <v>0</v>
      </c>
      <c r="B4" s="30"/>
      <c r="C4" s="1" t="s">
        <v>1</v>
      </c>
      <c r="D4" s="2">
        <v>17</v>
      </c>
      <c r="E4" s="1" t="s">
        <v>2</v>
      </c>
      <c r="F4" s="2">
        <v>19</v>
      </c>
      <c r="G4" s="31" t="s">
        <v>3</v>
      </c>
      <c r="H4" s="32"/>
      <c r="I4" s="2">
        <f>7*D4+9*F4</f>
        <v>290</v>
      </c>
    </row>
    <row r="5" spans="1:9" x14ac:dyDescent="0.25">
      <c r="A5" s="33" t="s">
        <v>4</v>
      </c>
      <c r="B5" s="35" t="s">
        <v>5</v>
      </c>
      <c r="C5" s="36"/>
      <c r="D5" s="36"/>
      <c r="E5" s="37"/>
      <c r="F5" s="35" t="s">
        <v>6</v>
      </c>
      <c r="G5" s="36"/>
      <c r="H5" s="36"/>
      <c r="I5" s="37"/>
    </row>
    <row r="6" spans="1:9" ht="30.75" thickBot="1" x14ac:dyDescent="0.3">
      <c r="A6" s="34"/>
      <c r="B6" s="3" t="s">
        <v>7</v>
      </c>
      <c r="C6" s="4" t="s">
        <v>8</v>
      </c>
      <c r="D6" s="4" t="s">
        <v>9</v>
      </c>
      <c r="E6" s="5" t="s">
        <v>10</v>
      </c>
      <c r="F6" s="3" t="s">
        <v>7</v>
      </c>
      <c r="G6" s="4" t="s">
        <v>8</v>
      </c>
      <c r="H6" s="4" t="s">
        <v>9</v>
      </c>
      <c r="I6" s="5" t="s">
        <v>10</v>
      </c>
    </row>
    <row r="7" spans="1:9" ht="15.75" x14ac:dyDescent="0.25">
      <c r="A7" s="6" t="s">
        <v>11</v>
      </c>
      <c r="B7" s="7">
        <f>INT(I$4*84/227)</f>
        <v>107</v>
      </c>
      <c r="C7" s="8">
        <f>I$4*84/227-B7</f>
        <v>0.31277533039647665</v>
      </c>
      <c r="D7" s="9"/>
      <c r="E7" s="10">
        <f>B7+D7</f>
        <v>107</v>
      </c>
      <c r="F7" s="9">
        <f>(D$4+F$4)</f>
        <v>36</v>
      </c>
      <c r="G7" s="9">
        <v>0</v>
      </c>
      <c r="H7" s="9"/>
      <c r="I7" s="11">
        <f>F7+H7</f>
        <v>36</v>
      </c>
    </row>
    <row r="8" spans="1:9" ht="15.75" x14ac:dyDescent="0.25">
      <c r="A8" s="12" t="s">
        <v>12</v>
      </c>
      <c r="B8" s="13">
        <f>INT(I$4*38/227)</f>
        <v>48</v>
      </c>
      <c r="C8" s="14">
        <f>I$4*38/227-B8</f>
        <v>0.54625550660792754</v>
      </c>
      <c r="D8" s="15">
        <v>1</v>
      </c>
      <c r="E8" s="16">
        <f t="shared" ref="E8:E14" si="0">B8+D8</f>
        <v>49</v>
      </c>
      <c r="F8" s="15">
        <f>INT(38*2*(D$4+F$4)/143)</f>
        <v>19</v>
      </c>
      <c r="G8" s="15">
        <f>38*2*(D$4+F$4)/143-F8</f>
        <v>0.13286713286713336</v>
      </c>
      <c r="H8" s="15"/>
      <c r="I8" s="17">
        <f t="shared" ref="I8:I14" si="1">F8+H8</f>
        <v>19</v>
      </c>
    </row>
    <row r="9" spans="1:9" ht="15.75" x14ac:dyDescent="0.25">
      <c r="A9" s="12" t="s">
        <v>13</v>
      </c>
      <c r="B9" s="13">
        <f>INT(I$4*30/227)</f>
        <v>38</v>
      </c>
      <c r="C9" s="14">
        <f>I$4*30/227-B9</f>
        <v>0.32599118942731309</v>
      </c>
      <c r="D9" s="15"/>
      <c r="E9" s="16">
        <f t="shared" si="0"/>
        <v>38</v>
      </c>
      <c r="F9" s="15">
        <f>INT(30*2*(D$4+F$4)/143)</f>
        <v>15</v>
      </c>
      <c r="G9" s="15">
        <f>30*2*(D$4+F$4)/143-F9</f>
        <v>0.10489510489510501</v>
      </c>
      <c r="H9" s="15"/>
      <c r="I9" s="17">
        <f t="shared" si="1"/>
        <v>15</v>
      </c>
    </row>
    <row r="10" spans="1:9" ht="15.75" x14ac:dyDescent="0.25">
      <c r="A10" s="12" t="s">
        <v>14</v>
      </c>
      <c r="B10" s="13">
        <f>INT(I$4*11/227)</f>
        <v>14</v>
      </c>
      <c r="C10" s="14">
        <f>I$4*11/227-B10</f>
        <v>5.286343612334754E-2</v>
      </c>
      <c r="D10" s="15"/>
      <c r="E10" s="16">
        <f t="shared" si="0"/>
        <v>14</v>
      </c>
      <c r="F10" s="15">
        <f>INT(11*2*(D$4+F$4)/143)</f>
        <v>5</v>
      </c>
      <c r="G10" s="15">
        <f>11*2*(D$4+F$4)/143-F10</f>
        <v>0.53846153846153832</v>
      </c>
      <c r="H10" s="15">
        <v>1</v>
      </c>
      <c r="I10" s="17">
        <f t="shared" si="1"/>
        <v>6</v>
      </c>
    </row>
    <row r="11" spans="1:9" ht="15.75" x14ac:dyDescent="0.25">
      <c r="A11" s="12" t="s">
        <v>15</v>
      </c>
      <c r="B11" s="13">
        <f>INT(I$4*22/227)</f>
        <v>28</v>
      </c>
      <c r="C11" s="14">
        <f>I$4*22/227-B11</f>
        <v>0.10572687224669508</v>
      </c>
      <c r="D11" s="15"/>
      <c r="E11" s="16">
        <f t="shared" si="0"/>
        <v>28</v>
      </c>
      <c r="F11" s="15">
        <f>INT(22*2*(D$4+F$4)/143)</f>
        <v>11</v>
      </c>
      <c r="G11" s="15">
        <f>22*2*(D$4+F$4)/143-F11</f>
        <v>7.692307692307665E-2</v>
      </c>
      <c r="H11" s="15"/>
      <c r="I11" s="17">
        <f t="shared" si="1"/>
        <v>11</v>
      </c>
    </row>
    <row r="12" spans="1:9" ht="15.75" x14ac:dyDescent="0.25">
      <c r="A12" s="12" t="s">
        <v>16</v>
      </c>
      <c r="B12" s="13">
        <f>INT(I$4*17/227)</f>
        <v>21</v>
      </c>
      <c r="C12" s="14">
        <f>I$4*17/227-B12</f>
        <v>0.71806167400881193</v>
      </c>
      <c r="D12" s="15">
        <v>1</v>
      </c>
      <c r="E12" s="16">
        <f t="shared" si="0"/>
        <v>22</v>
      </c>
      <c r="F12" s="15">
        <f>INT(17*2*(D$4+F$4)/143)</f>
        <v>8</v>
      </c>
      <c r="G12" s="15">
        <f>17*2*(D$4+F$4)/143-F12</f>
        <v>0.55944055944056004</v>
      </c>
      <c r="H12" s="15">
        <v>1</v>
      </c>
      <c r="I12" s="17">
        <f t="shared" si="1"/>
        <v>9</v>
      </c>
    </row>
    <row r="13" spans="1:9" ht="15.75" x14ac:dyDescent="0.25">
      <c r="A13" s="12" t="s">
        <v>17</v>
      </c>
      <c r="B13" s="13">
        <f>INT(I$4*14/227)</f>
        <v>17</v>
      </c>
      <c r="C13" s="14">
        <f>I$4*14/227-B13</f>
        <v>0.88546255506608063</v>
      </c>
      <c r="D13" s="15">
        <v>1</v>
      </c>
      <c r="E13" s="16">
        <f t="shared" si="0"/>
        <v>18</v>
      </c>
      <c r="F13" s="15">
        <f>INT(14*2*(D$4+F$4)/143)</f>
        <v>7</v>
      </c>
      <c r="G13" s="15">
        <f>14*2*(D$4+F$4)/143-F13</f>
        <v>4.8951048951049181E-2</v>
      </c>
      <c r="H13" s="15"/>
      <c r="I13" s="17">
        <f t="shared" si="1"/>
        <v>7</v>
      </c>
    </row>
    <row r="14" spans="1:9" ht="16.5" thickBot="1" x14ac:dyDescent="0.3">
      <c r="A14" s="18" t="s">
        <v>18</v>
      </c>
      <c r="B14" s="19">
        <f>INT(I$4*11/227)</f>
        <v>14</v>
      </c>
      <c r="C14" s="20">
        <f>I$4*11/227-B14</f>
        <v>5.286343612334754E-2</v>
      </c>
      <c r="D14" s="21"/>
      <c r="E14" s="22">
        <f t="shared" si="0"/>
        <v>14</v>
      </c>
      <c r="F14" s="21">
        <f>INT(11*2*(D$4+F$4)/143)</f>
        <v>5</v>
      </c>
      <c r="G14" s="21">
        <f>11*2*(D$4+F$4)/143-F14</f>
        <v>0.53846153846153832</v>
      </c>
      <c r="H14" s="21"/>
      <c r="I14" s="23">
        <f t="shared" si="1"/>
        <v>5</v>
      </c>
    </row>
    <row r="15" spans="1:9" ht="16.5" thickBot="1" x14ac:dyDescent="0.3">
      <c r="A15" s="24" t="s">
        <v>19</v>
      </c>
      <c r="B15" s="25">
        <f t="shared" ref="B15:I15" si="2">SUM(B7:B14)</f>
        <v>287</v>
      </c>
      <c r="C15" s="25">
        <f t="shared" si="2"/>
        <v>3</v>
      </c>
      <c r="D15" s="25">
        <f t="shared" si="2"/>
        <v>3</v>
      </c>
      <c r="E15" s="26">
        <f t="shared" si="2"/>
        <v>290</v>
      </c>
      <c r="F15" s="25">
        <f t="shared" si="2"/>
        <v>106</v>
      </c>
      <c r="G15" s="25">
        <f t="shared" si="2"/>
        <v>2.0000000000000009</v>
      </c>
      <c r="H15" s="27">
        <f t="shared" si="2"/>
        <v>2</v>
      </c>
      <c r="I15" s="28">
        <f t="shared" si="2"/>
        <v>108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2017-02-17T16:32:48Z</dcterms:created>
  <dcterms:modified xsi:type="dcterms:W3CDTF">2017-02-17T16:49:25Z</dcterms:modified>
</cp:coreProperties>
</file>