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1600" windowHeight="96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" i="1" l="1"/>
  <c r="D14" i="1"/>
  <c r="G13" i="1"/>
  <c r="F13" i="1"/>
  <c r="I13" i="1" s="1"/>
  <c r="E13" i="1"/>
  <c r="B13" i="1"/>
  <c r="F12" i="1"/>
  <c r="G12" i="1" s="1"/>
  <c r="B12" i="1"/>
  <c r="E12" i="1" s="1"/>
  <c r="G11" i="1"/>
  <c r="G14" i="1" s="1"/>
  <c r="F11" i="1"/>
  <c r="I11" i="1" s="1"/>
  <c r="E11" i="1"/>
  <c r="B11" i="1"/>
  <c r="I10" i="1"/>
  <c r="I9" i="1"/>
  <c r="I8" i="1"/>
  <c r="F8" i="1"/>
  <c r="F7" i="1"/>
  <c r="I7" i="1" s="1"/>
  <c r="I4" i="1"/>
  <c r="B9" i="1" s="1"/>
  <c r="E9" i="1" s="1"/>
  <c r="B10" i="1" l="1"/>
  <c r="E10" i="1" s="1"/>
  <c r="I12" i="1"/>
  <c r="I14" i="1" s="1"/>
  <c r="F14" i="1"/>
  <c r="B7" i="1" l="1"/>
  <c r="B8" i="1"/>
  <c r="E7" i="1" l="1"/>
  <c r="B14" i="1"/>
  <c r="E8" i="1"/>
  <c r="C8" i="1"/>
  <c r="C7" i="1"/>
  <c r="C14" i="1" l="1"/>
  <c r="E14" i="1"/>
</calcChain>
</file>

<file path=xl/sharedStrings.xml><?xml version="1.0" encoding="utf-8"?>
<sst xmlns="http://schemas.openxmlformats.org/spreadsheetml/2006/main" count="24" uniqueCount="20">
  <si>
    <t>Ген. Тошево</t>
  </si>
  <si>
    <t>СИК 7 члена</t>
  </si>
  <si>
    <t>СИК 9 члена</t>
  </si>
  <si>
    <t>Общо членове на СИК</t>
  </si>
  <si>
    <t>ПП</t>
  </si>
  <si>
    <t>Членове на СИК</t>
  </si>
  <si>
    <t>В т.ч. ръководство</t>
  </si>
  <si>
    <t>Цяла част</t>
  </si>
  <si>
    <t>Остатък</t>
  </si>
  <si>
    <t>Допълн.</t>
  </si>
  <si>
    <t>Общо</t>
  </si>
  <si>
    <t>ГЕРБ</t>
  </si>
  <si>
    <t>БСП</t>
  </si>
  <si>
    <t>РБ</t>
  </si>
  <si>
    <t>ББЦ</t>
  </si>
  <si>
    <t>ДПС</t>
  </si>
  <si>
    <t>ОП</t>
  </si>
  <si>
    <t>ВОЛЯ</t>
  </si>
  <si>
    <t>Общо:</t>
  </si>
  <si>
    <t>Приложение №1 към Решение №28-ЕП/16.04.2019г.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</si>
</sst>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0" borderId="12" xfId="0" applyFont="1" applyBorder="1"/>
    <xf numFmtId="1" fontId="0" fillId="0" borderId="13" xfId="0" applyNumberFormat="1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14" xfId="0" applyFont="1" applyBorder="1"/>
    <xf numFmtId="0" fontId="2" fillId="0" borderId="15" xfId="0" applyFont="1" applyBorder="1" applyAlignment="1">
      <alignment horizontal="center" vertical="center"/>
    </xf>
    <xf numFmtId="164" fontId="1" fillId="0" borderId="13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right"/>
    </xf>
    <xf numFmtId="0" fontId="0" fillId="0" borderId="17" xfId="0" applyBorder="1" applyAlignment="1">
      <alignment horizontal="center" vertical="center"/>
    </xf>
    <xf numFmtId="1" fontId="0" fillId="0" borderId="17" xfId="0" applyNumberForma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9" xfId="0" applyFont="1" applyBorder="1" applyAlignment="1">
      <alignment horizontal="center" vertical="center"/>
    </xf>
  </cellXfs>
  <cellStyles count="1"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workbookViewId="0">
      <selection activeCell="H9" sqref="H9"/>
    </sheetView>
  </sheetViews>
  <sheetFormatPr defaultRowHeight="15" x14ac:dyDescent="0.25"/>
  <cols>
    <col min="3" max="3" width="13.28515625" customWidth="1"/>
    <col min="5" max="5" width="12.7109375" customWidth="1"/>
    <col min="7" max="7" width="11.28515625" customWidth="1"/>
    <col min="8" max="8" width="10.7109375" customWidth="1"/>
  </cols>
  <sheetData>
    <row r="1" spans="1:9" x14ac:dyDescent="0.25">
      <c r="A1" s="31" t="s">
        <v>19</v>
      </c>
      <c r="B1" s="31"/>
      <c r="C1" s="31"/>
      <c r="D1" s="31"/>
      <c r="E1" s="31"/>
      <c r="F1" s="31"/>
      <c r="G1" s="31"/>
      <c r="H1" s="31"/>
      <c r="I1" s="31"/>
    </row>
    <row r="2" spans="1:9" x14ac:dyDescent="0.25">
      <c r="A2" s="31"/>
      <c r="B2" s="31"/>
      <c r="C2" s="31"/>
      <c r="D2" s="31"/>
      <c r="E2" s="31"/>
      <c r="F2" s="31"/>
      <c r="G2" s="31"/>
      <c r="H2" s="31"/>
      <c r="I2" s="31"/>
    </row>
    <row r="3" spans="1:9" ht="15.75" thickBot="1" x14ac:dyDescent="0.3">
      <c r="A3" s="32"/>
      <c r="B3" s="32"/>
      <c r="C3" s="32"/>
      <c r="D3" s="32"/>
      <c r="E3" s="32"/>
      <c r="F3" s="32"/>
      <c r="G3" s="32"/>
      <c r="H3" s="32"/>
      <c r="I3" s="32"/>
    </row>
    <row r="4" spans="1:9" ht="15.75" thickBot="1" x14ac:dyDescent="0.3">
      <c r="A4" s="1" t="s">
        <v>0</v>
      </c>
      <c r="B4" s="2"/>
      <c r="C4" s="3" t="s">
        <v>1</v>
      </c>
      <c r="D4" s="4">
        <v>37</v>
      </c>
      <c r="E4" s="3" t="s">
        <v>2</v>
      </c>
      <c r="F4" s="4">
        <v>10</v>
      </c>
      <c r="G4" s="5" t="s">
        <v>3</v>
      </c>
      <c r="H4" s="6"/>
      <c r="I4" s="4">
        <f>7*D4+9*F4</f>
        <v>349</v>
      </c>
    </row>
    <row r="5" spans="1:9" x14ac:dyDescent="0.25">
      <c r="A5" s="7" t="s">
        <v>4</v>
      </c>
      <c r="B5" s="8" t="s">
        <v>5</v>
      </c>
      <c r="C5" s="9"/>
      <c r="D5" s="9"/>
      <c r="E5" s="10"/>
      <c r="F5" s="8" t="s">
        <v>6</v>
      </c>
      <c r="G5" s="9"/>
      <c r="H5" s="9"/>
      <c r="I5" s="10"/>
    </row>
    <row r="6" spans="1:9" ht="30.75" thickBot="1" x14ac:dyDescent="0.3">
      <c r="A6" s="11"/>
      <c r="B6" s="12" t="s">
        <v>7</v>
      </c>
      <c r="C6" s="13" t="s">
        <v>8</v>
      </c>
      <c r="D6" s="13" t="s">
        <v>9</v>
      </c>
      <c r="E6" s="14" t="s">
        <v>10</v>
      </c>
      <c r="F6" s="12" t="s">
        <v>7</v>
      </c>
      <c r="G6" s="13" t="s">
        <v>8</v>
      </c>
      <c r="H6" s="13" t="s">
        <v>9</v>
      </c>
      <c r="I6" s="14" t="s">
        <v>10</v>
      </c>
    </row>
    <row r="7" spans="1:9" ht="15.75" x14ac:dyDescent="0.25">
      <c r="A7" s="15" t="s">
        <v>11</v>
      </c>
      <c r="B7" s="16">
        <f>INT(((I4-B10*2)-3*(F4+D4))*95/174)</f>
        <v>107</v>
      </c>
      <c r="C7" s="17">
        <f>(((I$4-B$10*2)-3*(F$4+D$4))*95/174)-B7</f>
        <v>1.1494252873561095E-2</v>
      </c>
      <c r="D7" s="18"/>
      <c r="E7" s="19">
        <f>B7+D7</f>
        <v>107</v>
      </c>
      <c r="F7" s="16">
        <f>INT(F4+D4)</f>
        <v>47</v>
      </c>
      <c r="G7" s="18"/>
      <c r="H7" s="18"/>
      <c r="I7" s="20">
        <f>F7+H7</f>
        <v>47</v>
      </c>
    </row>
    <row r="8" spans="1:9" ht="15.75" x14ac:dyDescent="0.25">
      <c r="A8" s="21" t="s">
        <v>12</v>
      </c>
      <c r="B8" s="16">
        <f>INT(((I4-B10*2)-3*(F4+D4))*79/174)</f>
        <v>88</v>
      </c>
      <c r="C8" s="17">
        <f>(((I$4-B$10*2)-3*(F$4+D$4))*79/174)-B8</f>
        <v>0.98850574712643891</v>
      </c>
      <c r="D8" s="18">
        <v>1</v>
      </c>
      <c r="E8" s="19">
        <f t="shared" ref="E8:E13" si="0">B8+D8</f>
        <v>89</v>
      </c>
      <c r="F8" s="16">
        <f>INT(F4+D4)</f>
        <v>47</v>
      </c>
      <c r="G8" s="17"/>
      <c r="H8" s="18"/>
      <c r="I8" s="22">
        <f t="shared" ref="I8:I13" si="1">F8+H8</f>
        <v>47</v>
      </c>
    </row>
    <row r="9" spans="1:9" ht="15.75" x14ac:dyDescent="0.25">
      <c r="A9" s="21" t="s">
        <v>13</v>
      </c>
      <c r="B9" s="16">
        <f>INT(0.02*I4)</f>
        <v>6</v>
      </c>
      <c r="C9" s="23"/>
      <c r="D9" s="24"/>
      <c r="E9" s="19">
        <f t="shared" si="0"/>
        <v>6</v>
      </c>
      <c r="F9" s="16">
        <v>0</v>
      </c>
      <c r="G9" s="17"/>
      <c r="H9" s="18"/>
      <c r="I9" s="22">
        <f t="shared" si="1"/>
        <v>0</v>
      </c>
    </row>
    <row r="10" spans="1:9" ht="15.75" x14ac:dyDescent="0.25">
      <c r="A10" s="21" t="s">
        <v>14</v>
      </c>
      <c r="B10" s="16">
        <f>INT(0.02*I4)</f>
        <v>6</v>
      </c>
      <c r="C10" s="23"/>
      <c r="D10" s="24"/>
      <c r="E10" s="19">
        <f t="shared" si="0"/>
        <v>6</v>
      </c>
      <c r="F10" s="16">
        <v>0</v>
      </c>
      <c r="G10" s="17"/>
      <c r="H10" s="18"/>
      <c r="I10" s="22">
        <f t="shared" si="1"/>
        <v>0</v>
      </c>
    </row>
    <row r="11" spans="1:9" ht="15.75" x14ac:dyDescent="0.25">
      <c r="A11" s="21" t="s">
        <v>15</v>
      </c>
      <c r="B11" s="25">
        <f>F4+D4</f>
        <v>47</v>
      </c>
      <c r="C11" s="17"/>
      <c r="D11" s="18"/>
      <c r="E11" s="19">
        <f t="shared" si="0"/>
        <v>47</v>
      </c>
      <c r="F11" s="16">
        <f>INT((D$4+F$4)*25/64)</f>
        <v>18</v>
      </c>
      <c r="G11" s="17">
        <f>(((D$4+F$4)*25/64))-F11</f>
        <v>0.359375</v>
      </c>
      <c r="H11" s="18"/>
      <c r="I11" s="22">
        <f t="shared" si="1"/>
        <v>18</v>
      </c>
    </row>
    <row r="12" spans="1:9" ht="15.75" x14ac:dyDescent="0.25">
      <c r="A12" s="21" t="s">
        <v>16</v>
      </c>
      <c r="B12" s="25">
        <f>D4+F4</f>
        <v>47</v>
      </c>
      <c r="C12" s="17"/>
      <c r="D12" s="18"/>
      <c r="E12" s="19">
        <f t="shared" si="0"/>
        <v>47</v>
      </c>
      <c r="F12" s="16">
        <f>INT((F$4+D$4)*27/64)</f>
        <v>19</v>
      </c>
      <c r="G12" s="17">
        <f>(D$4+F$4)*27/64-F12</f>
        <v>0.828125</v>
      </c>
      <c r="H12" s="18">
        <v>1</v>
      </c>
      <c r="I12" s="22">
        <f t="shared" si="1"/>
        <v>20</v>
      </c>
    </row>
    <row r="13" spans="1:9" ht="15.75" x14ac:dyDescent="0.25">
      <c r="A13" s="21" t="s">
        <v>17</v>
      </c>
      <c r="B13" s="25">
        <f>F4+D4</f>
        <v>47</v>
      </c>
      <c r="C13" s="17"/>
      <c r="D13" s="18"/>
      <c r="E13" s="19">
        <f t="shared" si="0"/>
        <v>47</v>
      </c>
      <c r="F13" s="16">
        <f>INT((D$4+F$4)*12/64)</f>
        <v>8</v>
      </c>
      <c r="G13" s="17">
        <f>((D$4+F$4)*12/64)-F13</f>
        <v>0.8125</v>
      </c>
      <c r="H13" s="18">
        <v>1</v>
      </c>
      <c r="I13" s="22">
        <f t="shared" si="1"/>
        <v>9</v>
      </c>
    </row>
    <row r="14" spans="1:9" ht="16.5" thickBot="1" x14ac:dyDescent="0.3">
      <c r="A14" s="26" t="s">
        <v>18</v>
      </c>
      <c r="B14" s="27">
        <f t="shared" ref="B14:I14" si="2">SUM(B7:B13)</f>
        <v>348</v>
      </c>
      <c r="C14" s="28">
        <f t="shared" si="2"/>
        <v>1</v>
      </c>
      <c r="D14" s="27">
        <f t="shared" si="2"/>
        <v>1</v>
      </c>
      <c r="E14" s="27">
        <f t="shared" si="2"/>
        <v>349</v>
      </c>
      <c r="F14" s="27">
        <f t="shared" si="2"/>
        <v>139</v>
      </c>
      <c r="G14" s="27">
        <f t="shared" si="2"/>
        <v>2</v>
      </c>
      <c r="H14" s="29">
        <f t="shared" si="2"/>
        <v>2</v>
      </c>
      <c r="I14" s="30">
        <f t="shared" si="2"/>
        <v>141</v>
      </c>
    </row>
  </sheetData>
  <mergeCells count="6">
    <mergeCell ref="A4:B4"/>
    <mergeCell ref="G4:H4"/>
    <mergeCell ref="A5:A6"/>
    <mergeCell ref="B5:E5"/>
    <mergeCell ref="F5:I5"/>
    <mergeCell ref="A1:I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2019-04-16T12:54:22Z</dcterms:modified>
</cp:coreProperties>
</file>